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IGY-char9523\Desktop\"/>
    </mc:Choice>
  </mc:AlternateContent>
  <xr:revisionPtr revIDLastSave="0" documentId="13_ncr:1_{AA2382E5-4530-42A1-85AB-0848CD6B2A49}" xr6:coauthVersionLast="47" xr6:coauthVersionMax="47" xr10:uidLastSave="{00000000-0000-0000-0000-000000000000}"/>
  <bookViews>
    <workbookView xWindow="-110" yWindow="-110" windowWidth="19420" windowHeight="11500" xr2:uid="{EB4C2AA0-FF7A-411C-8A6D-6DF5F1D1D4B8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5" i="1" l="1"/>
  <c r="G42" i="1"/>
  <c r="G41" i="1"/>
  <c r="G40" i="1"/>
  <c r="F41" i="1"/>
  <c r="F40" i="1"/>
  <c r="E40" i="1"/>
  <c r="E41" i="1"/>
  <c r="D42" i="1"/>
  <c r="D41" i="1"/>
  <c r="D40" i="1"/>
  <c r="C42" i="1"/>
  <c r="E24" i="1"/>
  <c r="F24" i="1" s="1"/>
  <c r="G24" i="1" s="1"/>
  <c r="D26" i="1"/>
  <c r="E26" i="1" s="1"/>
  <c r="F26" i="1" s="1"/>
  <c r="G26" i="1" s="1"/>
  <c r="D25" i="1"/>
  <c r="E25" i="1" s="1"/>
  <c r="F25" i="1" s="1"/>
  <c r="G25" i="1" s="1"/>
  <c r="D24" i="1"/>
  <c r="D23" i="1"/>
  <c r="E23" i="1" s="1"/>
  <c r="F23" i="1" s="1"/>
  <c r="G23" i="1" s="1"/>
  <c r="G27" i="1" s="1"/>
  <c r="C30" i="1" s="1"/>
  <c r="C27" i="1"/>
  <c r="D11" i="1"/>
  <c r="D7" i="1"/>
  <c r="E7" i="1" s="1"/>
  <c r="F7" i="1" s="1"/>
  <c r="G7" i="1" s="1"/>
  <c r="D8" i="1"/>
  <c r="E8" i="1" s="1"/>
  <c r="F8" i="1" s="1"/>
  <c r="G8" i="1" s="1"/>
  <c r="D9" i="1"/>
  <c r="D10" i="1"/>
  <c r="E10" i="1" s="1"/>
  <c r="F10" i="1" s="1"/>
  <c r="G10" i="1" s="1"/>
  <c r="E9" i="1"/>
  <c r="F9" i="1" s="1"/>
  <c r="G9" i="1" s="1"/>
  <c r="C11" i="1"/>
  <c r="D27" i="1" l="1"/>
  <c r="G11" i="1"/>
  <c r="C14" i="1" s="1"/>
</calcChain>
</file>

<file path=xl/sharedStrings.xml><?xml version="1.0" encoding="utf-8"?>
<sst xmlns="http://schemas.openxmlformats.org/spreadsheetml/2006/main" count="71" uniqueCount="41">
  <si>
    <t>Kategorier</t>
  </si>
  <si>
    <t>Observerede</t>
  </si>
  <si>
    <t>Forventede</t>
  </si>
  <si>
    <t>Forskel</t>
  </si>
  <si>
    <t>(obs-forv.)</t>
  </si>
  <si>
    <t>(forv.^2)</t>
  </si>
  <si>
    <t>Togensudspaltning 9:3:3:1</t>
  </si>
  <si>
    <t>Chi-i-anden "automat"</t>
  </si>
  <si>
    <t>Sum</t>
  </si>
  <si>
    <t>Normal højde, grønne blade</t>
  </si>
  <si>
    <t>Normal højde, hvide blade</t>
  </si>
  <si>
    <t>Dværg, grønne blade</t>
  </si>
  <si>
    <t>Dværg, hvide blade</t>
  </si>
  <si>
    <t>p-værdien</t>
  </si>
  <si>
    <t>antal frihedsgrader DF</t>
  </si>
  <si>
    <r>
      <t>H</t>
    </r>
    <r>
      <rPr>
        <vertAlign val="subscript"/>
        <sz val="11"/>
        <color theme="1"/>
        <rFont val="Aptos Narrow"/>
        <family val="2"/>
        <scheme val="minor"/>
      </rPr>
      <t>0</t>
    </r>
  </si>
  <si>
    <r>
      <t>Da p-værdien er større end 0,05, kan H</t>
    </r>
    <r>
      <rPr>
        <vertAlign val="subscript"/>
        <sz val="11"/>
        <color theme="1"/>
        <rFont val="Aptos Narrow"/>
        <family val="2"/>
        <scheme val="minor"/>
      </rPr>
      <t>0</t>
    </r>
    <r>
      <rPr>
        <sz val="11"/>
        <color theme="1"/>
        <rFont val="Aptos Narrow"/>
        <family val="2"/>
        <scheme val="minor"/>
      </rPr>
      <t xml:space="preserve"> (nul-hypotesen) beholdes</t>
    </r>
  </si>
  <si>
    <t>Det vil sige, de observerede værdier svarer (cirka) til de forventede værdier fra den almindelige togensudspaltning (9:3:3:1)</t>
  </si>
  <si>
    <r>
      <t>Forskel</t>
    </r>
    <r>
      <rPr>
        <b/>
        <vertAlign val="superscript"/>
        <sz val="11"/>
        <color theme="1"/>
        <rFont val="Aptos Narrow"/>
        <family val="2"/>
        <scheme val="minor"/>
      </rPr>
      <t>2</t>
    </r>
  </si>
  <si>
    <r>
      <t>Forskel</t>
    </r>
    <r>
      <rPr>
        <b/>
        <vertAlign val="superscript"/>
        <sz val="11"/>
        <color theme="1"/>
        <rFont val="Aptos Narrow"/>
        <family val="2"/>
        <scheme val="minor"/>
      </rPr>
      <t>2</t>
    </r>
    <r>
      <rPr>
        <b/>
        <sz val="11"/>
        <color theme="1"/>
        <rFont val="Aptos Narrow"/>
        <family val="2"/>
        <scheme val="minor"/>
      </rPr>
      <t>/forventet</t>
    </r>
  </si>
  <si>
    <r>
      <t>lig med χ</t>
    </r>
    <r>
      <rPr>
        <vertAlign val="superscript"/>
        <sz val="11"/>
        <color theme="1"/>
        <rFont val="Aptos Narrow"/>
        <family val="2"/>
        <scheme val="minor"/>
      </rPr>
      <t>2</t>
    </r>
    <r>
      <rPr>
        <sz val="11"/>
        <color theme="1"/>
        <rFont val="Aptos Narrow"/>
        <family val="2"/>
        <scheme val="minor"/>
      </rPr>
      <t>-teststørrelsen</t>
    </r>
  </si>
  <si>
    <t>Farvet, uden voks i endospermen</t>
  </si>
  <si>
    <t>Farvet, med voks i endospermen</t>
  </si>
  <si>
    <t>Ufarvet, uden voks i endospermen</t>
  </si>
  <si>
    <t>Ufarvet, med voks i endospermen</t>
  </si>
  <si>
    <t>(normalt er det antallet af kategorier minus 1…)</t>
  </si>
  <si>
    <r>
      <t>Da p-værdien er meget mindre end 0,05, kan H</t>
    </r>
    <r>
      <rPr>
        <vertAlign val="subscript"/>
        <sz val="11"/>
        <color theme="1"/>
        <rFont val="Aptos Narrow"/>
        <family val="2"/>
        <scheme val="minor"/>
      </rPr>
      <t>0</t>
    </r>
    <r>
      <rPr>
        <sz val="11"/>
        <color theme="1"/>
        <rFont val="Aptos Narrow"/>
        <family val="2"/>
        <scheme val="minor"/>
      </rPr>
      <t xml:space="preserve"> (nul-hypotesen) forkastes</t>
    </r>
  </si>
  <si>
    <t>Det vil sige, de observerede værdier IKKE svarer til de forventede værdier fra den almindelige togensudspaltning (9:3:3:1)</t>
  </si>
  <si>
    <t>Forsøg at finde en forklaring på dét i Yubio A…</t>
  </si>
  <si>
    <t>Ex. 1</t>
  </si>
  <si>
    <t>Ex. 2</t>
  </si>
  <si>
    <t>Ex. 3</t>
  </si>
  <si>
    <t>Eksempel med to kategorier (50:50)</t>
  </si>
  <si>
    <t>Musefarve matcher baggrund</t>
  </si>
  <si>
    <t>Musefarve forskellig fra baggrund</t>
  </si>
  <si>
    <t>(antal angreb fra rovfugle på mus med forskellig pelsfarve i forskellige miljøer (baggrundsfarver)</t>
  </si>
  <si>
    <t>Det vil sige, de observerede værdier IKKE svarer til de forventede værdier</t>
  </si>
  <si>
    <t>Antallet af angreb fra rovfugle på mus afhang af, hvor let det var at se musen (pelsfarvens kontrast til baggrundsfarven).</t>
  </si>
  <si>
    <r>
      <t>Biologisk forventer vi, at baggrundsfarven HAR en betydning, men H</t>
    </r>
    <r>
      <rPr>
        <vertAlign val="subscript"/>
        <sz val="11"/>
        <color theme="1"/>
        <rFont val="Aptos Narrow"/>
        <family val="2"/>
        <scheme val="minor"/>
      </rPr>
      <t>0</t>
    </r>
    <r>
      <rPr>
        <sz val="11"/>
        <color theme="1"/>
        <rFont val="Aptos Narrow"/>
        <family val="2"/>
        <scheme val="minor"/>
      </rPr>
      <t xml:space="preserve"> er, at baggrundsfarven IKKE har betydning.</t>
    </r>
  </si>
  <si>
    <t>Det er måske lidt ulogisk, men husk: nul-hypotesen er altid den KEDELIGE hypotese (der er INGEN forskel).</t>
  </si>
  <si>
    <t>Goodness of fit - test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</si>
</sst>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vertAlign val="superscript"/>
      <sz val="11"/>
      <color theme="1"/>
      <name val="Aptos Narrow"/>
      <family val="2"/>
      <scheme val="minor"/>
    </font>
    <font>
      <vertAlign val="subscript"/>
      <sz val="11"/>
      <color theme="1"/>
      <name val="Aptos Narrow"/>
      <family val="2"/>
      <scheme val="minor"/>
    </font>
    <font>
      <b/>
      <vertAlign val="superscript"/>
      <sz val="11"/>
      <color theme="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3" borderId="0" xfId="0" applyFill="1"/>
    <xf numFmtId="0" fontId="0" fillId="4" borderId="0" xfId="0" applyFill="1"/>
    <xf numFmtId="0" fontId="0" fillId="5" borderId="0" xfId="0" applyFill="1"/>
    <xf numFmtId="0" fontId="0" fillId="6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535B35-91F3-4096-9D6E-E228B35A0E45}">
  <dimension ref="A2:H52"/>
  <sheetViews>
    <sheetView tabSelected="1" workbookViewId="0">
      <selection activeCell="K7" sqref="K7"/>
    </sheetView>
  </sheetViews>
  <sheetFormatPr defaultRowHeight="14.5" x14ac:dyDescent="0.35"/>
  <cols>
    <col min="2" max="2" width="29.7265625" customWidth="1"/>
    <col min="3" max="3" width="11.81640625" bestFit="1" customWidth="1"/>
    <col min="4" max="4" width="9.90625" bestFit="1" customWidth="1"/>
    <col min="5" max="5" width="9.1796875" bestFit="1" customWidth="1"/>
    <col min="7" max="7" width="16.7265625" customWidth="1"/>
    <col min="8" max="8" width="21.81640625" customWidth="1"/>
  </cols>
  <sheetData>
    <row r="2" spans="1:8" x14ac:dyDescent="0.35">
      <c r="B2" s="1" t="s">
        <v>7</v>
      </c>
      <c r="C2" s="1" t="s">
        <v>40</v>
      </c>
    </row>
    <row r="4" spans="1:8" x14ac:dyDescent="0.35">
      <c r="A4" t="s">
        <v>29</v>
      </c>
      <c r="B4" s="2" t="s">
        <v>6</v>
      </c>
    </row>
    <row r="5" spans="1:8" ht="16.5" x14ac:dyDescent="0.45">
      <c r="D5" t="s">
        <v>15</v>
      </c>
      <c r="E5" t="s">
        <v>4</v>
      </c>
      <c r="F5" t="s">
        <v>5</v>
      </c>
    </row>
    <row r="6" spans="1:8" ht="16.5" x14ac:dyDescent="0.35">
      <c r="B6" s="1" t="s">
        <v>0</v>
      </c>
      <c r="C6" s="1" t="s">
        <v>1</v>
      </c>
      <c r="D6" s="1" t="s">
        <v>2</v>
      </c>
      <c r="E6" s="1" t="s">
        <v>3</v>
      </c>
      <c r="F6" s="1" t="s">
        <v>18</v>
      </c>
      <c r="G6" s="1" t="s">
        <v>19</v>
      </c>
    </row>
    <row r="7" spans="1:8" x14ac:dyDescent="0.35">
      <c r="B7" t="s">
        <v>9</v>
      </c>
      <c r="C7">
        <v>88</v>
      </c>
      <c r="D7">
        <f>C11*(9/16)</f>
        <v>82.125</v>
      </c>
      <c r="E7">
        <f>C7-D7</f>
        <v>5.875</v>
      </c>
      <c r="F7">
        <f>E7^2</f>
        <v>34.515625</v>
      </c>
      <c r="G7">
        <f>F7/D7</f>
        <v>0.42028158295281581</v>
      </c>
    </row>
    <row r="8" spans="1:8" x14ac:dyDescent="0.35">
      <c r="B8" t="s">
        <v>10</v>
      </c>
      <c r="C8">
        <v>28</v>
      </c>
      <c r="D8">
        <f>C11*(3/16)</f>
        <v>27.375</v>
      </c>
      <c r="E8">
        <f t="shared" ref="E8:E10" si="0">C8-D8</f>
        <v>0.625</v>
      </c>
      <c r="F8">
        <f t="shared" ref="F8:F10" si="1">E8^2</f>
        <v>0.390625</v>
      </c>
      <c r="G8">
        <f t="shared" ref="G8:G10" si="2">F8/D8</f>
        <v>1.4269406392694063E-2</v>
      </c>
    </row>
    <row r="9" spans="1:8" x14ac:dyDescent="0.35">
      <c r="B9" t="s">
        <v>11</v>
      </c>
      <c r="C9">
        <v>22</v>
      </c>
      <c r="D9">
        <f>C11*(3/16)</f>
        <v>27.375</v>
      </c>
      <c r="E9">
        <f t="shared" si="0"/>
        <v>-5.375</v>
      </c>
      <c r="F9">
        <f t="shared" si="1"/>
        <v>28.890625</v>
      </c>
      <c r="G9">
        <f t="shared" si="2"/>
        <v>1.0553652968036529</v>
      </c>
    </row>
    <row r="10" spans="1:8" x14ac:dyDescent="0.35">
      <c r="B10" t="s">
        <v>12</v>
      </c>
      <c r="C10">
        <v>8</v>
      </c>
      <c r="D10">
        <f>C11*(1/16)</f>
        <v>9.125</v>
      </c>
      <c r="E10">
        <f t="shared" si="0"/>
        <v>-1.125</v>
      </c>
      <c r="F10">
        <f t="shared" si="1"/>
        <v>1.265625</v>
      </c>
      <c r="G10">
        <f t="shared" si="2"/>
        <v>0.1386986301369863</v>
      </c>
    </row>
    <row r="11" spans="1:8" ht="16.5" x14ac:dyDescent="0.35">
      <c r="B11" s="1" t="s">
        <v>8</v>
      </c>
      <c r="C11" s="3">
        <f>SUM(C7:C10)</f>
        <v>146</v>
      </c>
      <c r="D11" s="3">
        <f>SUM(D7:D10)</f>
        <v>146</v>
      </c>
      <c r="G11" s="6">
        <f>SUM(G7:G10)</f>
        <v>1.6286149162861492</v>
      </c>
      <c r="H11" s="6" t="s">
        <v>20</v>
      </c>
    </row>
    <row r="13" spans="1:8" x14ac:dyDescent="0.35">
      <c r="B13" t="s">
        <v>14</v>
      </c>
      <c r="C13" s="4">
        <v>3</v>
      </c>
      <c r="D13" t="s">
        <v>25</v>
      </c>
    </row>
    <row r="14" spans="1:8" x14ac:dyDescent="0.35">
      <c r="B14" t="s">
        <v>13</v>
      </c>
      <c r="C14" s="5">
        <f>_xlfn.CHISQ.DIST.RT(G11,C13)</f>
        <v>0.65291912433304955</v>
      </c>
    </row>
    <row r="16" spans="1:8" ht="16.5" x14ac:dyDescent="0.45">
      <c r="B16" t="s">
        <v>16</v>
      </c>
    </row>
    <row r="17" spans="1:8" x14ac:dyDescent="0.35">
      <c r="B17" t="s">
        <v>17</v>
      </c>
    </row>
    <row r="20" spans="1:8" x14ac:dyDescent="0.35">
      <c r="A20" t="s">
        <v>30</v>
      </c>
      <c r="B20" s="2" t="s">
        <v>6</v>
      </c>
    </row>
    <row r="21" spans="1:8" ht="16.5" x14ac:dyDescent="0.45">
      <c r="D21" t="s">
        <v>15</v>
      </c>
      <c r="E21" t="s">
        <v>4</v>
      </c>
      <c r="F21" t="s">
        <v>5</v>
      </c>
    </row>
    <row r="22" spans="1:8" ht="16.5" x14ac:dyDescent="0.35">
      <c r="B22" s="1" t="s">
        <v>0</v>
      </c>
      <c r="C22" s="1" t="s">
        <v>1</v>
      </c>
      <c r="D22" s="1" t="s">
        <v>2</v>
      </c>
      <c r="E22" s="1" t="s">
        <v>3</v>
      </c>
      <c r="F22" s="1" t="s">
        <v>18</v>
      </c>
      <c r="G22" s="1" t="s">
        <v>19</v>
      </c>
    </row>
    <row r="23" spans="1:8" x14ac:dyDescent="0.35">
      <c r="B23" t="s">
        <v>21</v>
      </c>
      <c r="C23">
        <v>1774</v>
      </c>
      <c r="D23">
        <f>C27*(9/16)</f>
        <v>1539</v>
      </c>
      <c r="E23">
        <f>C23-D23</f>
        <v>235</v>
      </c>
      <c r="F23">
        <f>E23^2</f>
        <v>55225</v>
      </c>
      <c r="G23">
        <f>F23/D23</f>
        <v>35.883690708252111</v>
      </c>
    </row>
    <row r="24" spans="1:8" x14ac:dyDescent="0.35">
      <c r="B24" t="s">
        <v>22</v>
      </c>
      <c r="C24">
        <v>263</v>
      </c>
      <c r="D24">
        <f>C27*(3/16)</f>
        <v>513</v>
      </c>
      <c r="E24">
        <f t="shared" ref="E24:E26" si="3">C24-D24</f>
        <v>-250</v>
      </c>
      <c r="F24">
        <f t="shared" ref="F24:F26" si="4">E24^2</f>
        <v>62500</v>
      </c>
      <c r="G24">
        <f t="shared" ref="G24:G26" si="5">F24/D24</f>
        <v>121.83235867446393</v>
      </c>
    </row>
    <row r="25" spans="1:8" x14ac:dyDescent="0.35">
      <c r="B25" t="s">
        <v>23</v>
      </c>
      <c r="C25">
        <v>279</v>
      </c>
      <c r="D25">
        <f>C27*(3/16)</f>
        <v>513</v>
      </c>
      <c r="E25">
        <f t="shared" si="3"/>
        <v>-234</v>
      </c>
      <c r="F25">
        <f t="shared" si="4"/>
        <v>54756</v>
      </c>
      <c r="G25">
        <f t="shared" si="5"/>
        <v>106.73684210526316</v>
      </c>
    </row>
    <row r="26" spans="1:8" x14ac:dyDescent="0.35">
      <c r="B26" t="s">
        <v>24</v>
      </c>
      <c r="C26">
        <v>420</v>
      </c>
      <c r="D26">
        <f>C27*(1/16)</f>
        <v>171</v>
      </c>
      <c r="E26">
        <f t="shared" si="3"/>
        <v>249</v>
      </c>
      <c r="F26">
        <f t="shared" si="4"/>
        <v>62001</v>
      </c>
      <c r="G26">
        <f t="shared" si="5"/>
        <v>362.57894736842104</v>
      </c>
    </row>
    <row r="27" spans="1:8" ht="16.5" x14ac:dyDescent="0.35">
      <c r="B27" s="1" t="s">
        <v>8</v>
      </c>
      <c r="C27">
        <f>SUM(C23:C26)</f>
        <v>2736</v>
      </c>
      <c r="D27">
        <f>SUM(D23:D26)</f>
        <v>2736</v>
      </c>
      <c r="G27">
        <f t="shared" ref="G27" si="6">SUM(G23:G26)</f>
        <v>627.03183885640033</v>
      </c>
      <c r="H27" s="6" t="s">
        <v>20</v>
      </c>
    </row>
    <row r="29" spans="1:8" x14ac:dyDescent="0.35">
      <c r="B29" t="s">
        <v>14</v>
      </c>
      <c r="C29" s="4">
        <v>3</v>
      </c>
      <c r="D29" t="s">
        <v>25</v>
      </c>
    </row>
    <row r="30" spans="1:8" x14ac:dyDescent="0.35">
      <c r="B30" t="s">
        <v>13</v>
      </c>
      <c r="C30" s="5">
        <f>_xlfn.CHISQ.DIST.RT(G27,C29)</f>
        <v>1.3900871604066534E-135</v>
      </c>
    </row>
    <row r="32" spans="1:8" ht="16.5" x14ac:dyDescent="0.45">
      <c r="B32" t="s">
        <v>26</v>
      </c>
    </row>
    <row r="33" spans="1:8" x14ac:dyDescent="0.35">
      <c r="B33" t="s">
        <v>27</v>
      </c>
    </row>
    <row r="34" spans="1:8" x14ac:dyDescent="0.35">
      <c r="B34" t="s">
        <v>28</v>
      </c>
    </row>
    <row r="37" spans="1:8" x14ac:dyDescent="0.35">
      <c r="A37" t="s">
        <v>31</v>
      </c>
      <c r="B37" s="2" t="s">
        <v>32</v>
      </c>
      <c r="C37" t="s">
        <v>35</v>
      </c>
    </row>
    <row r="38" spans="1:8" ht="16.5" x14ac:dyDescent="0.45">
      <c r="D38" t="s">
        <v>15</v>
      </c>
      <c r="E38" t="s">
        <v>4</v>
      </c>
      <c r="F38" t="s">
        <v>5</v>
      </c>
    </row>
    <row r="39" spans="1:8" ht="16.5" x14ac:dyDescent="0.35">
      <c r="B39" s="1" t="s">
        <v>0</v>
      </c>
      <c r="C39" s="1" t="s">
        <v>1</v>
      </c>
      <c r="D39" s="1" t="s">
        <v>2</v>
      </c>
      <c r="E39" s="1" t="s">
        <v>3</v>
      </c>
      <c r="F39" s="1" t="s">
        <v>18</v>
      </c>
      <c r="G39" s="1" t="s">
        <v>19</v>
      </c>
    </row>
    <row r="40" spans="1:8" x14ac:dyDescent="0.35">
      <c r="B40" t="s">
        <v>33</v>
      </c>
      <c r="C40">
        <v>7</v>
      </c>
      <c r="D40">
        <f>C42/2</f>
        <v>14</v>
      </c>
      <c r="E40">
        <f>C40-D40</f>
        <v>-7</v>
      </c>
      <c r="F40">
        <f>E40^2</f>
        <v>49</v>
      </c>
      <c r="G40">
        <f>F40/D40</f>
        <v>3.5</v>
      </c>
    </row>
    <row r="41" spans="1:8" x14ac:dyDescent="0.35">
      <c r="B41" t="s">
        <v>34</v>
      </c>
      <c r="C41">
        <v>21</v>
      </c>
      <c r="D41">
        <f>C42/2</f>
        <v>14</v>
      </c>
      <c r="E41">
        <f>C41-D41</f>
        <v>7</v>
      </c>
      <c r="F41">
        <f>E41^2</f>
        <v>49</v>
      </c>
      <c r="G41">
        <f>F41/D41</f>
        <v>3.5</v>
      </c>
    </row>
    <row r="42" spans="1:8" ht="16.5" x14ac:dyDescent="0.35">
      <c r="B42" s="1" t="s">
        <v>8</v>
      </c>
      <c r="C42">
        <f>SUM(C40:C41)</f>
        <v>28</v>
      </c>
      <c r="D42">
        <f>SUM(D40:D41)</f>
        <v>28</v>
      </c>
      <c r="G42">
        <f t="shared" ref="G42" si="7">SUM(G40:G41)</f>
        <v>7</v>
      </c>
      <c r="H42" s="6" t="s">
        <v>20</v>
      </c>
    </row>
    <row r="44" spans="1:8" x14ac:dyDescent="0.35">
      <c r="B44" t="s">
        <v>14</v>
      </c>
      <c r="C44" s="4">
        <v>1</v>
      </c>
      <c r="D44" t="s">
        <v>25</v>
      </c>
    </row>
    <row r="45" spans="1:8" x14ac:dyDescent="0.35">
      <c r="B45" t="s">
        <v>13</v>
      </c>
      <c r="C45" s="5">
        <f>_xlfn.CHISQ.DIST.RT(G42,C44)</f>
        <v>8.1509715935026983E-3</v>
      </c>
    </row>
    <row r="47" spans="1:8" ht="16.5" x14ac:dyDescent="0.45">
      <c r="B47" t="s">
        <v>26</v>
      </c>
    </row>
    <row r="48" spans="1:8" x14ac:dyDescent="0.35">
      <c r="B48" t="s">
        <v>36</v>
      </c>
    </row>
    <row r="49" spans="2:2" x14ac:dyDescent="0.35">
      <c r="B49" t="s">
        <v>37</v>
      </c>
    </row>
    <row r="51" spans="2:2" ht="16.5" x14ac:dyDescent="0.45">
      <c r="B51" t="s">
        <v>38</v>
      </c>
    </row>
    <row r="52" spans="2:2" x14ac:dyDescent="0.35">
      <c r="B52" t="s">
        <v>39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Charlotte Skov</dc:creator>
  <cp:lastModifiedBy>Charlotte Skov</cp:lastModifiedBy>
  <dcterms:created xsi:type="dcterms:W3CDTF">2026-02-05T07:34:54Z</dcterms:created>
  <dcterms:modified xsi:type="dcterms:W3CDTF">2026-02-05T08:13:08Z</dcterms:modified>
</cp:coreProperties>
</file>