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egemc\Documents\EG\UPDATED\Radioteleskop\Målinger langs Mælkevejen pr 25okt22\Målinger i 1.kvad 25okt22\"/>
    </mc:Choice>
  </mc:AlternateContent>
  <xr:revisionPtr revIDLastSave="0" documentId="13_ncr:1_{398B90C6-02CD-4836-ACEB-3972C4237D5A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11" i="1"/>
  <c r="I12" i="1"/>
  <c r="I13" i="1"/>
  <c r="I14" i="1"/>
  <c r="I15" i="1"/>
  <c r="I16" i="1"/>
  <c r="I17" i="1"/>
  <c r="I18" i="1"/>
  <c r="I9" i="1"/>
  <c r="G18" i="1"/>
  <c r="E10" i="1"/>
  <c r="E11" i="1"/>
  <c r="E12" i="1"/>
  <c r="E13" i="1"/>
  <c r="E14" i="1"/>
  <c r="E15" i="1"/>
  <c r="E16" i="1"/>
  <c r="E17" i="1"/>
  <c r="E18" i="1"/>
  <c r="E9" i="1"/>
  <c r="Q4" i="1"/>
  <c r="G11" i="1" s="1"/>
  <c r="D10" i="1"/>
  <c r="F10" i="1" s="1"/>
  <c r="D11" i="1"/>
  <c r="F11" i="1" s="1"/>
  <c r="D12" i="1"/>
  <c r="F12" i="1" s="1"/>
  <c r="D13" i="1"/>
  <c r="F13" i="1" s="1"/>
  <c r="D14" i="1"/>
  <c r="F14" i="1" s="1"/>
  <c r="D15" i="1"/>
  <c r="F15" i="1" s="1"/>
  <c r="D16" i="1"/>
  <c r="F16" i="1" s="1"/>
  <c r="D17" i="1"/>
  <c r="F17" i="1" s="1"/>
  <c r="D18" i="1"/>
  <c r="F18" i="1" s="1"/>
  <c r="D9" i="1"/>
  <c r="F9" i="1" s="1"/>
  <c r="G10" i="1" l="1"/>
  <c r="G14" i="1"/>
  <c r="G9" i="1"/>
  <c r="H9" i="1" s="1"/>
  <c r="H11" i="1"/>
  <c r="G17" i="1"/>
  <c r="H17" i="1"/>
  <c r="H18" i="1"/>
  <c r="H10" i="1"/>
  <c r="H14" i="1"/>
  <c r="G16" i="1"/>
  <c r="H16" i="1" s="1"/>
  <c r="G15" i="1"/>
  <c r="H15" i="1" s="1"/>
  <c r="G13" i="1"/>
  <c r="H13" i="1" s="1"/>
  <c r="G12" i="1"/>
  <c r="H12" i="1" s="1"/>
</calcChain>
</file>

<file path=xl/sharedStrings.xml><?xml version="1.0" encoding="utf-8"?>
<sst xmlns="http://schemas.openxmlformats.org/spreadsheetml/2006/main" count="38" uniqueCount="32">
  <si>
    <t>Mælkevejens hastighedskurve</t>
  </si>
  <si>
    <t>Gal.long</t>
  </si>
  <si>
    <t>Dato for måling</t>
  </si>
  <si>
    <t>Solens afstand fra Mælkevejens centrum</t>
  </si>
  <si>
    <t>R_0</t>
  </si>
  <si>
    <t>kpc</t>
  </si>
  <si>
    <t>v_Jord</t>
  </si>
  <si>
    <t>km/s</t>
  </si>
  <si>
    <t>Længden af et galaktisk år</t>
  </si>
  <si>
    <t>T_gal</t>
  </si>
  <si>
    <t>mio. år</t>
  </si>
  <si>
    <t>v_sol</t>
  </si>
  <si>
    <t>Dag siden apogalacticon 18/12</t>
  </si>
  <si>
    <t>grader</t>
  </si>
  <si>
    <t>Frekvens for mest rødforskudte signal over støj</t>
  </si>
  <si>
    <t>MHz</t>
  </si>
  <si>
    <t>Hastighed for signal, uden korrektion</t>
  </si>
  <si>
    <t>Positive hastigheder svarer til rødforskudte signaler</t>
  </si>
  <si>
    <t>Korrektion for Jordens bevægelse omkring Solen</t>
  </si>
  <si>
    <t>Jordens hastighed omkring Solen</t>
  </si>
  <si>
    <t>Solens hastighed omkring Mælkevejen</t>
  </si>
  <si>
    <t>Korrektion for Solens bevægelse omkring Mælkevejen</t>
  </si>
  <si>
    <t>Korrigeret hastighed for signal</t>
  </si>
  <si>
    <t>f</t>
  </si>
  <si>
    <t>v</t>
  </si>
  <si>
    <t>v_helio</t>
  </si>
  <si>
    <t>v_lsr</t>
  </si>
  <si>
    <t>v_korr</t>
  </si>
  <si>
    <t>Afstand for signal fra Mælkevejens centrum</t>
  </si>
  <si>
    <t>d</t>
  </si>
  <si>
    <t>Bestemt vha. målinger i 1. kvadrant</t>
  </si>
  <si>
    <t>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</si>
</sst>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" fontId="0" fillId="0" borderId="0" xfId="0" applyNumberFormat="1"/>
    <xf numFmtId="16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7" fillId="0" borderId="0" xfId="0" applyFont="1"/>
    <xf numFmtId="0" fontId="0" fillId="2" borderId="1" xfId="0" applyFill="1" applyBorder="1"/>
    <xf numFmtId="14" fontId="0" fillId="2" borderId="1" xfId="0" applyNumberFormat="1" applyFill="1" applyBorder="1"/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"/>
  <sheetViews>
    <sheetView tabSelected="1" workbookViewId="0"/>
  </sheetViews>
  <sheetFormatPr defaultRowHeight="14.4" x14ac:dyDescent="0.3"/>
  <cols>
    <col min="2" max="2" width="11" customWidth="1"/>
    <col min="3" max="3" width="13.44140625" customWidth="1"/>
    <col min="4" max="4" width="13" customWidth="1"/>
    <col min="5" max="5" width="10" customWidth="1"/>
    <col min="6" max="6" width="12.33203125" bestFit="1" customWidth="1"/>
    <col min="7" max="7" width="12.44140625" customWidth="1"/>
    <col min="8" max="8" width="10" customWidth="1"/>
    <col min="9" max="9" width="12.33203125" customWidth="1"/>
    <col min="16" max="16" width="6.6640625" style="3" customWidth="1"/>
    <col min="17" max="17" width="5.6640625" customWidth="1"/>
  </cols>
  <sheetData>
    <row r="1" spans="1:18" ht="28.8" x14ac:dyDescent="0.55000000000000004">
      <c r="A1" s="8" t="s">
        <v>0</v>
      </c>
      <c r="L1" t="s">
        <v>3</v>
      </c>
      <c r="P1" s="3" t="s">
        <v>4</v>
      </c>
      <c r="Q1">
        <v>7.6</v>
      </c>
      <c r="R1" t="s">
        <v>5</v>
      </c>
    </row>
    <row r="2" spans="1:18" ht="18" x14ac:dyDescent="0.35">
      <c r="A2" s="7" t="s">
        <v>30</v>
      </c>
      <c r="L2" t="s">
        <v>19</v>
      </c>
      <c r="P2" s="3" t="s">
        <v>6</v>
      </c>
      <c r="Q2">
        <v>29.9</v>
      </c>
      <c r="R2" t="s">
        <v>7</v>
      </c>
    </row>
    <row r="3" spans="1:18" x14ac:dyDescent="0.3">
      <c r="L3" t="s">
        <v>8</v>
      </c>
      <c r="P3" s="3" t="s">
        <v>9</v>
      </c>
      <c r="Q3">
        <v>225</v>
      </c>
      <c r="R3" t="s">
        <v>10</v>
      </c>
    </row>
    <row r="4" spans="1:18" x14ac:dyDescent="0.3">
      <c r="A4" s="11" t="s">
        <v>17</v>
      </c>
      <c r="L4" t="s">
        <v>20</v>
      </c>
      <c r="P4" s="3" t="s">
        <v>11</v>
      </c>
      <c r="Q4" s="1">
        <f>2*PI()*Q1*3.26*1000*300000/Q3/1000000</f>
        <v>207.5629322275752</v>
      </c>
      <c r="R4" t="s">
        <v>7</v>
      </c>
    </row>
    <row r="6" spans="1:18" s="9" customFormat="1" ht="76.95" customHeight="1" x14ac:dyDescent="0.3">
      <c r="A6" s="9" t="s">
        <v>1</v>
      </c>
      <c r="B6" s="9" t="s">
        <v>2</v>
      </c>
      <c r="C6" s="9" t="s">
        <v>14</v>
      </c>
      <c r="D6" s="9" t="s">
        <v>12</v>
      </c>
      <c r="E6" s="9" t="s">
        <v>16</v>
      </c>
      <c r="F6" s="9" t="s">
        <v>18</v>
      </c>
      <c r="G6" s="9" t="s">
        <v>21</v>
      </c>
      <c r="H6" s="9" t="s">
        <v>22</v>
      </c>
      <c r="I6" s="9" t="s">
        <v>28</v>
      </c>
      <c r="P6" s="10"/>
    </row>
    <row r="7" spans="1:18" s="4" customFormat="1" x14ac:dyDescent="0.3">
      <c r="A7" s="14" t="s">
        <v>31</v>
      </c>
      <c r="C7" s="4" t="s">
        <v>23</v>
      </c>
      <c r="E7" s="4" t="s">
        <v>24</v>
      </c>
      <c r="F7" s="4" t="s">
        <v>25</v>
      </c>
      <c r="G7" s="4" t="s">
        <v>26</v>
      </c>
      <c r="H7" s="4" t="s">
        <v>27</v>
      </c>
      <c r="I7" s="4" t="s">
        <v>29</v>
      </c>
    </row>
    <row r="8" spans="1:18" s="6" customFormat="1" x14ac:dyDescent="0.3">
      <c r="A8" s="5" t="s">
        <v>13</v>
      </c>
      <c r="C8" s="6" t="s">
        <v>15</v>
      </c>
      <c r="E8" s="6" t="s">
        <v>7</v>
      </c>
      <c r="F8" s="6" t="s">
        <v>7</v>
      </c>
      <c r="G8" s="6" t="s">
        <v>7</v>
      </c>
      <c r="H8" s="6" t="s">
        <v>7</v>
      </c>
      <c r="I8" s="6" t="s">
        <v>5</v>
      </c>
      <c r="P8" s="4"/>
    </row>
    <row r="9" spans="1:18" x14ac:dyDescent="0.3">
      <c r="A9" s="12"/>
      <c r="B9" s="13"/>
      <c r="C9" s="12"/>
      <c r="D9" s="1">
        <f>B9-DATE(YEAR(B9),1,0)</f>
        <v>0</v>
      </c>
      <c r="E9" s="1" t="e">
        <f>300000*(1420.406-C9)/C9</f>
        <v>#DIV/0!</v>
      </c>
      <c r="F9" s="1">
        <f>$Q$2*SIN((A9-D9/365*360)/180*PI())</f>
        <v>0</v>
      </c>
      <c r="G9" s="1">
        <f>$Q$4*SIN(A9/180*PI())</f>
        <v>0</v>
      </c>
      <c r="H9" s="1" t="e">
        <f>E9+F9+G9</f>
        <v>#DIV/0!</v>
      </c>
      <c r="I9" s="2">
        <f>$Q$1*SIN(A9/180*PI())</f>
        <v>0</v>
      </c>
    </row>
    <row r="10" spans="1:18" x14ac:dyDescent="0.3">
      <c r="A10" s="12"/>
      <c r="B10" s="13"/>
      <c r="C10" s="12"/>
      <c r="D10" s="1">
        <f t="shared" ref="D10:D18" si="0">B10-DATE(YEAR(B10),1,0)</f>
        <v>0</v>
      </c>
      <c r="E10" s="1" t="e">
        <f t="shared" ref="E10:E18" si="1">300000*(1420.406-C10)/C10</f>
        <v>#DIV/0!</v>
      </c>
      <c r="F10" s="1">
        <f t="shared" ref="F10:F18" si="2">$Q$2*SIN((A10-D10/365*360)/180*PI())</f>
        <v>0</v>
      </c>
      <c r="G10" s="1">
        <f t="shared" ref="G10:G18" si="3">$Q$4*SIN(A10/180*PI())</f>
        <v>0</v>
      </c>
      <c r="H10" s="1" t="e">
        <f t="shared" ref="H10:H18" si="4">E10+F10+G10</f>
        <v>#DIV/0!</v>
      </c>
      <c r="I10" s="2">
        <f t="shared" ref="I10:I18" si="5">$Q$1*SIN(A10/180*PI())</f>
        <v>0</v>
      </c>
    </row>
    <row r="11" spans="1:18" x14ac:dyDescent="0.3">
      <c r="A11" s="12"/>
      <c r="B11" s="13"/>
      <c r="C11" s="12"/>
      <c r="D11" s="1">
        <f t="shared" si="0"/>
        <v>0</v>
      </c>
      <c r="E11" s="1" t="e">
        <f t="shared" si="1"/>
        <v>#DIV/0!</v>
      </c>
      <c r="F11" s="1">
        <f t="shared" si="2"/>
        <v>0</v>
      </c>
      <c r="G11" s="1">
        <f t="shared" si="3"/>
        <v>0</v>
      </c>
      <c r="H11" s="1" t="e">
        <f t="shared" si="4"/>
        <v>#DIV/0!</v>
      </c>
      <c r="I11" s="2">
        <f t="shared" si="5"/>
        <v>0</v>
      </c>
    </row>
    <row r="12" spans="1:18" x14ac:dyDescent="0.3">
      <c r="A12" s="12"/>
      <c r="B12" s="13"/>
      <c r="C12" s="12"/>
      <c r="D12" s="1">
        <f t="shared" si="0"/>
        <v>0</v>
      </c>
      <c r="E12" s="1" t="e">
        <f t="shared" si="1"/>
        <v>#DIV/0!</v>
      </c>
      <c r="F12" s="1">
        <f t="shared" si="2"/>
        <v>0</v>
      </c>
      <c r="G12" s="1">
        <f t="shared" si="3"/>
        <v>0</v>
      </c>
      <c r="H12" s="1" t="e">
        <f t="shared" si="4"/>
        <v>#DIV/0!</v>
      </c>
      <c r="I12" s="2">
        <f t="shared" si="5"/>
        <v>0</v>
      </c>
    </row>
    <row r="13" spans="1:18" x14ac:dyDescent="0.3">
      <c r="A13" s="12"/>
      <c r="B13" s="13"/>
      <c r="C13" s="12"/>
      <c r="D13" s="1">
        <f t="shared" si="0"/>
        <v>0</v>
      </c>
      <c r="E13" s="1" t="e">
        <f t="shared" si="1"/>
        <v>#DIV/0!</v>
      </c>
      <c r="F13" s="1">
        <f t="shared" si="2"/>
        <v>0</v>
      </c>
      <c r="G13" s="1">
        <f t="shared" si="3"/>
        <v>0</v>
      </c>
      <c r="H13" s="1" t="e">
        <f t="shared" si="4"/>
        <v>#DIV/0!</v>
      </c>
      <c r="I13" s="2">
        <f t="shared" si="5"/>
        <v>0</v>
      </c>
    </row>
    <row r="14" spans="1:18" x14ac:dyDescent="0.3">
      <c r="A14" s="12"/>
      <c r="B14" s="13"/>
      <c r="C14" s="12"/>
      <c r="D14" s="1">
        <f t="shared" si="0"/>
        <v>0</v>
      </c>
      <c r="E14" s="1" t="e">
        <f t="shared" si="1"/>
        <v>#DIV/0!</v>
      </c>
      <c r="F14" s="1">
        <f t="shared" si="2"/>
        <v>0</v>
      </c>
      <c r="G14" s="1">
        <f t="shared" si="3"/>
        <v>0</v>
      </c>
      <c r="H14" s="1" t="e">
        <f t="shared" si="4"/>
        <v>#DIV/0!</v>
      </c>
      <c r="I14" s="2">
        <f t="shared" si="5"/>
        <v>0</v>
      </c>
    </row>
    <row r="15" spans="1:18" x14ac:dyDescent="0.3">
      <c r="A15" s="12"/>
      <c r="B15" s="13"/>
      <c r="C15" s="12"/>
      <c r="D15" s="1">
        <f t="shared" si="0"/>
        <v>0</v>
      </c>
      <c r="E15" s="1" t="e">
        <f t="shared" si="1"/>
        <v>#DIV/0!</v>
      </c>
      <c r="F15" s="1">
        <f t="shared" si="2"/>
        <v>0</v>
      </c>
      <c r="G15" s="1">
        <f t="shared" si="3"/>
        <v>0</v>
      </c>
      <c r="H15" s="1" t="e">
        <f t="shared" si="4"/>
        <v>#DIV/0!</v>
      </c>
      <c r="I15" s="2">
        <f t="shared" si="5"/>
        <v>0</v>
      </c>
    </row>
    <row r="16" spans="1:18" x14ac:dyDescent="0.3">
      <c r="A16" s="12"/>
      <c r="B16" s="13"/>
      <c r="C16" s="12"/>
      <c r="D16" s="1">
        <f t="shared" si="0"/>
        <v>0</v>
      </c>
      <c r="E16" s="1" t="e">
        <f t="shared" si="1"/>
        <v>#DIV/0!</v>
      </c>
      <c r="F16" s="1">
        <f t="shared" si="2"/>
        <v>0</v>
      </c>
      <c r="G16" s="1">
        <f t="shared" si="3"/>
        <v>0</v>
      </c>
      <c r="H16" s="1" t="e">
        <f t="shared" si="4"/>
        <v>#DIV/0!</v>
      </c>
      <c r="I16" s="2">
        <f t="shared" si="5"/>
        <v>0</v>
      </c>
    </row>
    <row r="17" spans="1:9" x14ac:dyDescent="0.3">
      <c r="A17" s="12"/>
      <c r="B17" s="13"/>
      <c r="C17" s="12"/>
      <c r="D17" s="1">
        <f t="shared" si="0"/>
        <v>0</v>
      </c>
      <c r="E17" s="1" t="e">
        <f t="shared" si="1"/>
        <v>#DIV/0!</v>
      </c>
      <c r="F17" s="1">
        <f t="shared" si="2"/>
        <v>0</v>
      </c>
      <c r="G17" s="1">
        <f t="shared" si="3"/>
        <v>0</v>
      </c>
      <c r="H17" s="1" t="e">
        <f t="shared" si="4"/>
        <v>#DIV/0!</v>
      </c>
      <c r="I17" s="2">
        <f t="shared" si="5"/>
        <v>0</v>
      </c>
    </row>
    <row r="18" spans="1:9" x14ac:dyDescent="0.3">
      <c r="A18" s="12"/>
      <c r="B18" s="13"/>
      <c r="C18" s="12"/>
      <c r="D18" s="1">
        <f t="shared" si="0"/>
        <v>0</v>
      </c>
      <c r="E18" s="1" t="e">
        <f t="shared" si="1"/>
        <v>#DIV/0!</v>
      </c>
      <c r="F18" s="1">
        <f t="shared" si="2"/>
        <v>0</v>
      </c>
      <c r="G18" s="1">
        <f t="shared" si="3"/>
        <v>0</v>
      </c>
      <c r="H18" s="1" t="e">
        <f t="shared" si="4"/>
        <v>#DIV/0!</v>
      </c>
      <c r="I18" s="2">
        <f t="shared" si="5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 Christensen</dc:creator>
  <cp:lastModifiedBy>Morten Christensen</cp:lastModifiedBy>
  <dcterms:created xsi:type="dcterms:W3CDTF">2015-06-05T18:19:34Z</dcterms:created>
  <dcterms:modified xsi:type="dcterms:W3CDTF">2022-11-10T08:57:58Z</dcterms:modified>
</cp:coreProperties>
</file>