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3" documentId="113_{FE95B1F5-EB04-4436-8244-10C267030BB8}" xr6:coauthVersionLast="47" xr6:coauthVersionMax="47" xr10:uidLastSave="{9563EEE0-AC8A-4C38-9C14-13A60125291F}"/>
  <bookViews>
    <workbookView xWindow="-110" yWindow="-110" windowWidth="19420" windowHeight="12220" xr2:uid="{00000000-000D-0000-FFFF-FFFF00000000}"/>
  </bookViews>
  <sheets>
    <sheet name="Kapital- eller renteformlen" sheetId="1" r:id="rId1"/>
    <sheet name="Annuitetsopsparing" sheetId="2" r:id="rId2"/>
    <sheet name="Annuitetslå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" l="1"/>
  <c r="H7" i="2"/>
  <c r="H6" i="2"/>
  <c r="H5" i="2"/>
  <c r="H4" i="2"/>
  <c r="H3" i="2"/>
  <c r="H2" i="2"/>
  <c r="F16" i="3" l="1"/>
  <c r="F17" i="3"/>
  <c r="F18" i="3"/>
  <c r="F19" i="3"/>
  <c r="F20" i="3"/>
  <c r="F10" i="3" l="1"/>
  <c r="F11" i="3"/>
  <c r="F12" i="3"/>
  <c r="F13" i="3"/>
  <c r="F14" i="3"/>
  <c r="F15" i="3"/>
  <c r="D3" i="1"/>
  <c r="D4" i="1"/>
  <c r="D5" i="1"/>
  <c r="D6" i="1"/>
  <c r="D7" i="1"/>
  <c r="D8" i="1"/>
  <c r="D9" i="1"/>
  <c r="D2" i="1"/>
  <c r="H72" i="2" l="1"/>
  <c r="H73" i="2"/>
  <c r="H74" i="2"/>
  <c r="H75" i="2"/>
  <c r="H76" i="2"/>
  <c r="H77" i="2"/>
  <c r="F4" i="3" l="1"/>
  <c r="F5" i="3"/>
  <c r="F6" i="3"/>
  <c r="F7" i="3"/>
  <c r="F8" i="3"/>
  <c r="F9" i="3"/>
  <c r="F3" i="3"/>
  <c r="F2" i="3"/>
  <c r="D2" i="3"/>
  <c r="E2" i="3" s="1"/>
  <c r="A11" i="3"/>
  <c r="G2" i="3" l="1"/>
  <c r="H2" i="3" s="1"/>
  <c r="D3" i="3" s="1"/>
  <c r="E3" i="3" s="1"/>
  <c r="G3" i="3" s="1"/>
  <c r="H3" i="3" s="1"/>
  <c r="D4" i="3" s="1"/>
  <c r="E2" i="2"/>
  <c r="F2" i="2" s="1"/>
  <c r="G2" i="2" s="1"/>
  <c r="A9" i="2"/>
  <c r="B8" i="1"/>
  <c r="H8" i="1" s="1"/>
  <c r="K8" i="2" l="1"/>
  <c r="K9" i="2"/>
  <c r="K10" i="2"/>
  <c r="K11" i="2"/>
  <c r="K12" i="2"/>
  <c r="K13" i="2"/>
  <c r="K14" i="2"/>
  <c r="K30" i="2"/>
  <c r="K28" i="2"/>
  <c r="K27" i="2"/>
  <c r="K29" i="2"/>
  <c r="K18" i="2"/>
  <c r="K26" i="2"/>
  <c r="K19" i="2"/>
  <c r="K3" i="2"/>
  <c r="K20" i="2"/>
  <c r="K4" i="2"/>
  <c r="K21" i="2"/>
  <c r="K5" i="2"/>
  <c r="K17" i="2"/>
  <c r="K22" i="2"/>
  <c r="K6" i="2"/>
  <c r="K7" i="2"/>
  <c r="K15" i="2"/>
  <c r="K23" i="2"/>
  <c r="K2" i="2"/>
  <c r="K16" i="2"/>
  <c r="K24" i="2"/>
  <c r="K25" i="2"/>
  <c r="G6" i="1"/>
  <c r="G5" i="1"/>
  <c r="G4" i="1"/>
  <c r="G3" i="1"/>
  <c r="G8" i="1"/>
  <c r="H2" i="1"/>
  <c r="H3" i="1"/>
  <c r="G9" i="1"/>
  <c r="H6" i="1"/>
  <c r="G7" i="1"/>
  <c r="H4" i="1"/>
  <c r="G2" i="1"/>
  <c r="H5" i="1"/>
  <c r="H9" i="1"/>
  <c r="H7" i="1"/>
  <c r="E4" i="3"/>
  <c r="G4" i="3" s="1"/>
  <c r="H4" i="3" s="1"/>
  <c r="D5" i="3" s="1"/>
  <c r="E5" i="3" s="1"/>
  <c r="G5" i="3" s="1"/>
  <c r="H5" i="3" s="1"/>
  <c r="D6" i="3" s="1"/>
  <c r="E6" i="3" s="1"/>
  <c r="G6" i="3" s="1"/>
  <c r="H6" i="3" s="1"/>
  <c r="D7" i="3" s="1"/>
  <c r="I2" i="2"/>
  <c r="F5" i="1" l="1"/>
  <c r="F4" i="1"/>
  <c r="F7" i="1"/>
  <c r="F6" i="1"/>
  <c r="F8" i="1"/>
  <c r="F3" i="1"/>
  <c r="F9" i="1"/>
  <c r="E7" i="3"/>
  <c r="G7" i="3" s="1"/>
  <c r="H7" i="3" s="1"/>
  <c r="D8" i="3" s="1"/>
  <c r="E3" i="2"/>
  <c r="F3" i="2" s="1"/>
  <c r="G3" i="2" s="1"/>
  <c r="I3" i="2" s="1"/>
  <c r="E4" i="2" s="1"/>
  <c r="F4" i="2" s="1"/>
  <c r="G4" i="2" s="1"/>
  <c r="I4" i="2" s="1"/>
  <c r="E8" i="3" l="1"/>
  <c r="G8" i="3" s="1"/>
  <c r="H8" i="3" s="1"/>
  <c r="D9" i="3" s="1"/>
  <c r="E5" i="2"/>
  <c r="F5" i="2" s="1"/>
  <c r="G5" i="2" s="1"/>
  <c r="I5" i="2" s="1"/>
  <c r="E9" i="3" l="1"/>
  <c r="G9" i="3" s="1"/>
  <c r="H9" i="3" s="1"/>
  <c r="D10" i="3" s="1"/>
  <c r="E6" i="2"/>
  <c r="F6" i="2" s="1"/>
  <c r="G6" i="2" s="1"/>
  <c r="I6" i="2" s="1"/>
  <c r="E10" i="3" l="1"/>
  <c r="G10" i="3" s="1"/>
  <c r="H10" i="3" s="1"/>
  <c r="D11" i="3" s="1"/>
  <c r="E11" i="3" s="1"/>
  <c r="G11" i="3" s="1"/>
  <c r="H11" i="3" s="1"/>
  <c r="D12" i="3" s="1"/>
  <c r="E12" i="3" s="1"/>
  <c r="G12" i="3" s="1"/>
  <c r="H12" i="3" s="1"/>
  <c r="D13" i="3" s="1"/>
  <c r="E13" i="3" s="1"/>
  <c r="G13" i="3" s="1"/>
  <c r="H13" i="3" s="1"/>
  <c r="D14" i="3" s="1"/>
  <c r="E14" i="3" s="1"/>
  <c r="G14" i="3" s="1"/>
  <c r="H14" i="3" s="1"/>
  <c r="D15" i="3" s="1"/>
  <c r="E15" i="3" s="1"/>
  <c r="G15" i="3" s="1"/>
  <c r="H15" i="3" s="1"/>
  <c r="D16" i="3" s="1"/>
  <c r="E16" i="3" s="1"/>
  <c r="G16" i="3" s="1"/>
  <c r="H16" i="3" s="1"/>
  <c r="D17" i="3" s="1"/>
  <c r="E17" i="3" s="1"/>
  <c r="G17" i="3" s="1"/>
  <c r="H17" i="3" s="1"/>
  <c r="D18" i="3" s="1"/>
  <c r="E7" i="2"/>
  <c r="F7" i="2" s="1"/>
  <c r="G7" i="2" s="1"/>
  <c r="I7" i="2" s="1"/>
  <c r="E8" i="2" s="1"/>
  <c r="F8" i="2" s="1"/>
  <c r="G8" i="2" s="1"/>
  <c r="I8" i="2" s="1"/>
  <c r="E18" i="3" l="1"/>
  <c r="G18" i="3" s="1"/>
  <c r="H18" i="3" s="1"/>
  <c r="D19" i="3" s="1"/>
  <c r="E19" i="3" l="1"/>
  <c r="G19" i="3" s="1"/>
  <c r="H19" i="3" s="1"/>
  <c r="D20" i="3" s="1"/>
  <c r="E20" i="3" s="1"/>
  <c r="G20" i="3" s="1"/>
  <c r="H20" i="3" s="1"/>
  <c r="E72" i="2" l="1"/>
  <c r="F72" i="2" l="1"/>
  <c r="G72" i="2" s="1"/>
  <c r="I72" i="2" s="1"/>
  <c r="E73" i="2" s="1"/>
  <c r="F73" i="2" l="1"/>
  <c r="G73" i="2" s="1"/>
  <c r="I73" i="2" s="1"/>
  <c r="E74" i="2" s="1"/>
  <c r="F74" i="2" l="1"/>
  <c r="G74" i="2" s="1"/>
  <c r="I74" i="2" s="1"/>
  <c r="E75" i="2" s="1"/>
  <c r="F75" i="2" l="1"/>
  <c r="G75" i="2" s="1"/>
  <c r="I75" i="2" s="1"/>
  <c r="E76" i="2" s="1"/>
  <c r="F76" i="2" l="1"/>
  <c r="G76" i="2" s="1"/>
  <c r="I76" i="2" s="1"/>
  <c r="E77" i="2" s="1"/>
  <c r="F77" i="2" l="1"/>
  <c r="G77" i="2" s="1"/>
  <c r="I77" i="2" s="1"/>
</calcChain>
</file>

<file path=xl/sharedStrings.xml><?xml version="1.0" encoding="utf-8"?>
<sst xmlns="http://schemas.openxmlformats.org/spreadsheetml/2006/main" count="32" uniqueCount="27">
  <si>
    <t>(kroner)</t>
  </si>
  <si>
    <t>a</t>
  </si>
  <si>
    <t xml:space="preserve">r </t>
  </si>
  <si>
    <t>husk:</t>
  </si>
  <si>
    <t>a=1+r</t>
  </si>
  <si>
    <t>rente (totalt)</t>
  </si>
  <si>
    <t>rente (seneste år)</t>
  </si>
  <si>
    <t>startbeløb</t>
  </si>
  <si>
    <t>plus rente</t>
  </si>
  <si>
    <t>formlen</t>
  </si>
  <si>
    <t>her er der TO indbetalinger</t>
  </si>
  <si>
    <t xml:space="preserve">ydelse </t>
  </si>
  <si>
    <t>ydelse</t>
  </si>
  <si>
    <t>afdrag</t>
  </si>
  <si>
    <t>Hovedstol</t>
  </si>
  <si>
    <t>rentefod</t>
  </si>
  <si>
    <t>termin</t>
  </si>
  <si>
    <t>terminer</t>
  </si>
  <si>
    <t>startkapital</t>
  </si>
  <si>
    <t>slutkapital</t>
  </si>
  <si>
    <t>antal ydelser</t>
  </si>
  <si>
    <t>slutbeløb</t>
  </si>
  <si>
    <t>rentebeløb</t>
  </si>
  <si>
    <t>primo restgæld</t>
  </si>
  <si>
    <t>ultimo restgæld</t>
  </si>
  <si>
    <t>rentefod r</t>
  </si>
  <si>
    <t>start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</si>
</sst>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9" fontId="0" fillId="0" borderId="0" xfId="0" applyNumberFormat="1"/>
    <xf numFmtId="0" fontId="0" fillId="0" borderId="0" xfId="0" applyAlignment="1">
      <alignment horizontal="right"/>
    </xf>
    <xf numFmtId="0" fontId="0" fillId="3" borderId="0" xfId="0" applyFill="1"/>
    <xf numFmtId="0" fontId="0" fillId="4" borderId="0" xfId="0" applyFill="1"/>
    <xf numFmtId="0" fontId="0" fillId="0" borderId="0" xfId="0" applyAlignment="1">
      <alignment wrapText="1"/>
    </xf>
    <xf numFmtId="1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Samlet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'Kapital- eller renteformlen'!$D$1</c:f>
              <c:strCache>
                <c:ptCount val="1"/>
                <c:pt idx="0">
                  <c:v>startbeløb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'Kapital- eller renteformlen'!$D$2:$D$9</c:f>
              <c:numCache>
                <c:formatCode>General</c:formatCode>
                <c:ptCount val="8"/>
                <c:pt idx="0">
                  <c:v>3000</c:v>
                </c:pt>
                <c:pt idx="1">
                  <c:v>3000</c:v>
                </c:pt>
                <c:pt idx="2">
                  <c:v>3000</c:v>
                </c:pt>
                <c:pt idx="3">
                  <c:v>3000</c:v>
                </c:pt>
                <c:pt idx="4">
                  <c:v>3000</c:v>
                </c:pt>
                <c:pt idx="5">
                  <c:v>3000</c:v>
                </c:pt>
                <c:pt idx="6">
                  <c:v>3000</c:v>
                </c:pt>
                <c:pt idx="7">
                  <c:v>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33-44FC-A403-05BBC3247F75}"/>
            </c:ext>
          </c:extLst>
        </c:ser>
        <c:ser>
          <c:idx val="1"/>
          <c:order val="1"/>
          <c:tx>
            <c:strRef>
              <c:f>'Kapital- eller renteformlen'!$G$1</c:f>
              <c:strCache>
                <c:ptCount val="1"/>
                <c:pt idx="0">
                  <c:v>rente (totalt)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'Kapital- eller renteformlen'!$G$2:$G$9</c:f>
              <c:numCache>
                <c:formatCode>General</c:formatCode>
                <c:ptCount val="8"/>
                <c:pt idx="0">
                  <c:v>120</c:v>
                </c:pt>
                <c:pt idx="1">
                  <c:v>244.80000000000018</c:v>
                </c:pt>
                <c:pt idx="2">
                  <c:v>374.5920000000001</c:v>
                </c:pt>
                <c:pt idx="3">
                  <c:v>509.57568000000083</c:v>
                </c:pt>
                <c:pt idx="4">
                  <c:v>649.95870720000084</c:v>
                </c:pt>
                <c:pt idx="5">
                  <c:v>795.95705548800106</c:v>
                </c:pt>
                <c:pt idx="6">
                  <c:v>947.79533770752096</c:v>
                </c:pt>
                <c:pt idx="7">
                  <c:v>1105.7071512158227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33-44FC-A403-05BBC3247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57425520"/>
        <c:axId val="1783117280"/>
      </c:barChart>
      <c:catAx>
        <c:axId val="16574255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783117280"/>
        <c:crosses val="autoZero"/>
        <c:auto val="1"/>
        <c:lblAlgn val="ctr"/>
        <c:lblOffset val="100"/>
        <c:noMultiLvlLbl val="0"/>
      </c:catAx>
      <c:valAx>
        <c:axId val="1783117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657425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Samlet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På konto (start)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Annuitetsopsparing!$E$2:$E$8</c:f>
              <c:numCache>
                <c:formatCode>General</c:formatCode>
                <c:ptCount val="7"/>
                <c:pt idx="0">
                  <c:v>5000</c:v>
                </c:pt>
                <c:pt idx="1">
                  <c:v>10200</c:v>
                </c:pt>
                <c:pt idx="2">
                  <c:v>15608</c:v>
                </c:pt>
                <c:pt idx="3">
                  <c:v>21232.32</c:v>
                </c:pt>
                <c:pt idx="4">
                  <c:v>27081.612799999999</c:v>
                </c:pt>
                <c:pt idx="5">
                  <c:v>33164.877311999997</c:v>
                </c:pt>
                <c:pt idx="6">
                  <c:v>39491.472404479995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E8-4D67-AAA4-C78E2B33DE15}"/>
            </c:ext>
          </c:extLst>
        </c:ser>
        <c:ser>
          <c:idx val="1"/>
          <c:order val="1"/>
          <c:tx>
            <c:v>Renten (tilskrives)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Annuitetsopsparing!$F$2:$F$8</c:f>
              <c:numCache>
                <c:formatCode>General</c:formatCode>
                <c:ptCount val="7"/>
                <c:pt idx="0">
                  <c:v>200</c:v>
                </c:pt>
                <c:pt idx="1">
                  <c:v>408</c:v>
                </c:pt>
                <c:pt idx="2">
                  <c:v>624.32000000000005</c:v>
                </c:pt>
                <c:pt idx="3">
                  <c:v>849.29280000000006</c:v>
                </c:pt>
                <c:pt idx="4">
                  <c:v>1083.264512</c:v>
                </c:pt>
                <c:pt idx="5">
                  <c:v>1326.5950924799999</c:v>
                </c:pt>
                <c:pt idx="6">
                  <c:v>1579.6588961791999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E8-4D67-AAA4-C78E2B33DE15}"/>
            </c:ext>
          </c:extLst>
        </c:ser>
        <c:ser>
          <c:idx val="2"/>
          <c:order val="2"/>
          <c:tx>
            <c:v>Beløb der sættes ind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Annuitetsopsparing!$H$2:$H$8</c:f>
              <c:numCache>
                <c:formatCode>General</c:formatCode>
                <c:ptCount val="7"/>
                <c:pt idx="0">
                  <c:v>5000</c:v>
                </c:pt>
                <c:pt idx="1">
                  <c:v>5000</c:v>
                </c:pt>
                <c:pt idx="2">
                  <c:v>5000</c:v>
                </c:pt>
                <c:pt idx="3">
                  <c:v>5000</c:v>
                </c:pt>
                <c:pt idx="4">
                  <c:v>5000</c:v>
                </c:pt>
                <c:pt idx="5">
                  <c:v>5000</c:v>
                </c:pt>
                <c:pt idx="6">
                  <c:v>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E8-4D67-AAA4-C78E2B33D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58215712"/>
        <c:axId val="1504287728"/>
      </c:barChart>
      <c:catAx>
        <c:axId val="16582157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504287728"/>
        <c:crosses val="autoZero"/>
        <c:auto val="1"/>
        <c:lblAlgn val="ctr"/>
        <c:lblOffset val="100"/>
        <c:noMultiLvlLbl val="0"/>
      </c:catAx>
      <c:valAx>
        <c:axId val="1504287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658215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Beløb fra rente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Annuitetsopsparing!$F$2:$F$8</c:f>
              <c:numCache>
                <c:formatCode>General</c:formatCode>
                <c:ptCount val="7"/>
                <c:pt idx="0">
                  <c:v>200</c:v>
                </c:pt>
                <c:pt idx="1">
                  <c:v>408</c:v>
                </c:pt>
                <c:pt idx="2">
                  <c:v>624.32000000000005</c:v>
                </c:pt>
                <c:pt idx="3">
                  <c:v>849.29280000000006</c:v>
                </c:pt>
                <c:pt idx="4">
                  <c:v>1083.264512</c:v>
                </c:pt>
                <c:pt idx="5">
                  <c:v>1326.5950924799999</c:v>
                </c:pt>
                <c:pt idx="6">
                  <c:v>1579.6588961791999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39-4D8B-9D83-FC8DA0946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4602016"/>
        <c:axId val="1783122272"/>
      </c:barChart>
      <c:catAx>
        <c:axId val="15046020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783122272"/>
        <c:crosses val="autoZero"/>
        <c:auto val="1"/>
        <c:lblAlgn val="ctr"/>
        <c:lblOffset val="100"/>
        <c:noMultiLvlLbl val="0"/>
      </c:catAx>
      <c:valAx>
        <c:axId val="1783122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504602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Annuitetslån!$G$1</c:f>
              <c:strCache>
                <c:ptCount val="1"/>
                <c:pt idx="0">
                  <c:v>afdrag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Annuitetslån!$G$2:$G$19</c:f>
              <c:numCache>
                <c:formatCode>General</c:formatCode>
                <c:ptCount val="18"/>
                <c:pt idx="0">
                  <c:v>1700</c:v>
                </c:pt>
                <c:pt idx="1">
                  <c:v>1717</c:v>
                </c:pt>
                <c:pt idx="2">
                  <c:v>1734.17</c:v>
                </c:pt>
                <c:pt idx="3">
                  <c:v>1751.5117</c:v>
                </c:pt>
                <c:pt idx="4">
                  <c:v>1769.0268169999999</c:v>
                </c:pt>
                <c:pt idx="5">
                  <c:v>1786.71708517</c:v>
                </c:pt>
                <c:pt idx="6">
                  <c:v>1804.5842560217</c:v>
                </c:pt>
                <c:pt idx="7">
                  <c:v>1822.6300985819171</c:v>
                </c:pt>
                <c:pt idx="8">
                  <c:v>1840.8563995677362</c:v>
                </c:pt>
                <c:pt idx="9">
                  <c:v>1859.2649635634134</c:v>
                </c:pt>
                <c:pt idx="10">
                  <c:v>1877.8576131990476</c:v>
                </c:pt>
                <c:pt idx="11">
                  <c:v>1896.6361893310382</c:v>
                </c:pt>
                <c:pt idx="12">
                  <c:v>1915.6025512243484</c:v>
                </c:pt>
                <c:pt idx="13">
                  <c:v>1934.758576736592</c:v>
                </c:pt>
                <c:pt idx="14">
                  <c:v>1954.1061625039579</c:v>
                </c:pt>
                <c:pt idx="15">
                  <c:v>1973.6472241289975</c:v>
                </c:pt>
                <c:pt idx="16">
                  <c:v>1993.3836963702875</c:v>
                </c:pt>
                <c:pt idx="17">
                  <c:v>2013.3175333339902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F0-4C6E-AF41-DB7EF29408BC}"/>
            </c:ext>
          </c:extLst>
        </c:ser>
        <c:ser>
          <c:idx val="1"/>
          <c:order val="1"/>
          <c:tx>
            <c:strRef>
              <c:f>Annuitetslån!$H$1</c:f>
              <c:strCache>
                <c:ptCount val="1"/>
                <c:pt idx="0">
                  <c:v>ultimo restgæld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Annuitetslån!$H$2:$H$19</c:f>
              <c:numCache>
                <c:formatCode>General</c:formatCode>
                <c:ptCount val="18"/>
                <c:pt idx="0">
                  <c:v>28300</c:v>
                </c:pt>
                <c:pt idx="1">
                  <c:v>26583</c:v>
                </c:pt>
                <c:pt idx="2" formatCode="0">
                  <c:v>24848.83</c:v>
                </c:pt>
                <c:pt idx="3">
                  <c:v>23097.318300000003</c:v>
                </c:pt>
                <c:pt idx="4">
                  <c:v>21328.291483000001</c:v>
                </c:pt>
                <c:pt idx="5">
                  <c:v>19541.574397830002</c:v>
                </c:pt>
                <c:pt idx="6">
                  <c:v>17736.990141808303</c:v>
                </c:pt>
                <c:pt idx="7">
                  <c:v>15914.360043226385</c:v>
                </c:pt>
                <c:pt idx="8">
                  <c:v>14073.503643658649</c:v>
                </c:pt>
                <c:pt idx="9">
                  <c:v>12214.238680095235</c:v>
                </c:pt>
                <c:pt idx="10">
                  <c:v>10336.381066896189</c:v>
                </c:pt>
                <c:pt idx="11">
                  <c:v>8439.7448775651501</c:v>
                </c:pt>
                <c:pt idx="12">
                  <c:v>6524.1423263408014</c:v>
                </c:pt>
                <c:pt idx="13">
                  <c:v>4589.3837496042097</c:v>
                </c:pt>
                <c:pt idx="14">
                  <c:v>2635.2775871002518</c:v>
                </c:pt>
                <c:pt idx="15">
                  <c:v>661.63036297125427</c:v>
                </c:pt>
                <c:pt idx="16">
                  <c:v>-1331.7533333990332</c:v>
                </c:pt>
                <c:pt idx="17">
                  <c:v>-3345.0708667330236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F0-4C6E-AF41-DB7EF2940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2330752"/>
        <c:axId val="531371920"/>
      </c:barChart>
      <c:catAx>
        <c:axId val="5423307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31371920"/>
        <c:crosses val="autoZero"/>
        <c:auto val="1"/>
        <c:lblAlgn val="ctr"/>
        <c:lblOffset val="100"/>
        <c:noMultiLvlLbl val="0"/>
      </c:catAx>
      <c:valAx>
        <c:axId val="531371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4233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sz="1200"/>
              <a:t>Afdrag - noter at der</a:t>
            </a:r>
            <a:r>
              <a:rPr lang="da-DK" sz="1200" baseline="0"/>
              <a:t> afdrages et stadig større beløb</a:t>
            </a:r>
            <a:endParaRPr lang="da-DK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Annuitetslån!$G$2:$G$19</c:f>
              <c:numCache>
                <c:formatCode>General</c:formatCode>
                <c:ptCount val="18"/>
                <c:pt idx="0">
                  <c:v>1700</c:v>
                </c:pt>
                <c:pt idx="1">
                  <c:v>1717</c:v>
                </c:pt>
                <c:pt idx="2">
                  <c:v>1734.17</c:v>
                </c:pt>
                <c:pt idx="3">
                  <c:v>1751.5117</c:v>
                </c:pt>
                <c:pt idx="4">
                  <c:v>1769.0268169999999</c:v>
                </c:pt>
                <c:pt idx="5">
                  <c:v>1786.71708517</c:v>
                </c:pt>
                <c:pt idx="6">
                  <c:v>1804.5842560217</c:v>
                </c:pt>
                <c:pt idx="7">
                  <c:v>1822.6300985819171</c:v>
                </c:pt>
                <c:pt idx="8">
                  <c:v>1840.8563995677362</c:v>
                </c:pt>
                <c:pt idx="9">
                  <c:v>1859.2649635634134</c:v>
                </c:pt>
                <c:pt idx="10">
                  <c:v>1877.8576131990476</c:v>
                </c:pt>
                <c:pt idx="11">
                  <c:v>1896.6361893310382</c:v>
                </c:pt>
                <c:pt idx="12">
                  <c:v>1915.6025512243484</c:v>
                </c:pt>
                <c:pt idx="13">
                  <c:v>1934.758576736592</c:v>
                </c:pt>
                <c:pt idx="14">
                  <c:v>1954.1061625039579</c:v>
                </c:pt>
                <c:pt idx="15">
                  <c:v>1973.6472241289975</c:v>
                </c:pt>
                <c:pt idx="16">
                  <c:v>1993.3836963702875</c:v>
                </c:pt>
                <c:pt idx="17">
                  <c:v>2013.3175333339902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5F-4833-8CF6-ADF5F8D6B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60515104"/>
        <c:axId val="1494207120"/>
      </c:barChart>
      <c:catAx>
        <c:axId val="16605151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494207120"/>
        <c:crosses val="autoZero"/>
        <c:auto val="1"/>
        <c:lblAlgn val="ctr"/>
        <c:lblOffset val="100"/>
        <c:noMultiLvlLbl val="0"/>
      </c:catAx>
      <c:valAx>
        <c:axId val="149420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660515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904875</xdr:colOff>
      <xdr:row>10</xdr:row>
      <xdr:rowOff>3175</xdr:rowOff>
    </xdr:from>
    <xdr:to>
      <xdr:col>13</xdr:col>
      <xdr:colOff>238125</xdr:colOff>
      <xdr:row>24</xdr:row>
      <xdr:rowOff>168275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9DC42477-D39A-4D7F-9380-6D70838473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276225</xdr:colOff>
      <xdr:row>3</xdr:row>
      <xdr:rowOff>79375</xdr:rowOff>
    </xdr:from>
    <xdr:to>
      <xdr:col>18</xdr:col>
      <xdr:colOff>581025</xdr:colOff>
      <xdr:row>18</xdr:row>
      <xdr:rowOff>60325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F776639-675E-424B-926C-DF08F63F03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295275</xdr:colOff>
      <xdr:row>18</xdr:row>
      <xdr:rowOff>180975</xdr:rowOff>
    </xdr:from>
    <xdr:to>
      <xdr:col>18</xdr:col>
      <xdr:colOff>600075</xdr:colOff>
      <xdr:row>33</xdr:row>
      <xdr:rowOff>161925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4D4B91C-0CE8-467F-8977-9AA7DC5864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403224</xdr:colOff>
      <xdr:row>1</xdr:row>
      <xdr:rowOff>60324</xdr:rowOff>
    </xdr:from>
    <xdr:to>
      <xdr:col>16</xdr:col>
      <xdr:colOff>215899</xdr:colOff>
      <xdr:row>32</xdr:row>
      <xdr:rowOff>120649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3C269748-1ECF-4CA0-BC9A-FFF3DDB783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298450</xdr:colOff>
      <xdr:row>40</xdr:row>
      <xdr:rowOff>0</xdr:rowOff>
    </xdr:from>
    <xdr:to>
      <xdr:col>15</xdr:col>
      <xdr:colOff>603250</xdr:colOff>
      <xdr:row>54</xdr:row>
      <xdr:rowOff>165100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049DD3A-E9A6-4B53-938A-034F075C9A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158750</xdr:colOff>
      <xdr:row>0</xdr:row>
      <xdr:rowOff>38100</xdr:rowOff>
    </xdr:from>
    <xdr:to>
      <xdr:col>16</xdr:col>
      <xdr:colOff>197103</xdr:colOff>
      <xdr:row>4</xdr:row>
      <xdr:rowOff>88940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98412DEB-9D07-4112-97CD-42DF1534A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59500" y="38100"/>
          <a:ext cx="4915153" cy="787440"/>
        </a:xfrm>
        <a:prstGeom prst="rect">
          <a:avLst/>
        </a:prstGeom>
      </xdr:spPr>
    </xdr:pic>
    <xdr:clientData/>
  </xdr:twoCellAnchor>
  <xdr:twoCellAnchor editAs="oneCell">
    <xdr:from>
      <xdr:col>8</xdr:col>
      <xdr:colOff>292100</xdr:colOff>
      <xdr:row>33</xdr:row>
      <xdr:rowOff>152400</xdr:rowOff>
    </xdr:from>
    <xdr:to>
      <xdr:col>16</xdr:col>
      <xdr:colOff>330453</xdr:colOff>
      <xdr:row>38</xdr:row>
      <xdr:rowOff>19090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83AF067A-75B8-4C4D-A1B1-853B85F9F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92850" y="6229350"/>
          <a:ext cx="4915153" cy="78744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B448033-7FDE-4B3A-9426-21DB317869A4}" name="Tabel1" displayName="Tabel1" ref="D1:I259" totalsRowShown="0">
  <autoFilter ref="D1:I259" xr:uid="{8974BA82-B01F-40D0-821F-ED76D3853732}"/>
  <tableColumns count="6">
    <tableColumn id="1" xr3:uid="{C614F544-2917-4860-9C58-C2269054D9DA}" name="terminer"/>
    <tableColumn id="2" xr3:uid="{9609D3F5-9753-44A7-8EDD-F8667945F145}" name="start">
      <calculatedColumnFormula>I1</calculatedColumnFormula>
    </tableColumn>
    <tableColumn id="3" xr3:uid="{CB966E7B-4216-47AE-B040-9BCC45FA3AA0}" name="rentebeløb">
      <calculatedColumnFormula>E2*$A$7</calculatedColumnFormula>
    </tableColumn>
    <tableColumn id="4" xr3:uid="{CD00D731-253C-4C45-A9BF-6AEF9FD89CCE}" name="plus rente">
      <calculatedColumnFormula>E2+F2</calculatedColumnFormula>
    </tableColumn>
    <tableColumn id="5" xr3:uid="{61FFB771-023D-462B-8F27-7796A4E34CF3}" name="ydelse">
      <calculatedColumnFormula>$A$4</calculatedColumnFormula>
    </tableColumn>
    <tableColumn id="6" xr3:uid="{09A2D682-84D3-4472-A345-570AFEA7F03C}" name="slutbeløb">
      <calculatedColumnFormula>G2+H2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8E2057C-5B4D-4361-A126-153A9C00AC8C}" name="Tabel2" displayName="Tabel2" ref="C1:H21" totalsRowShown="0">
  <autoFilter ref="C1:H21" xr:uid="{E92C5198-D29F-4A08-8666-2FFCB8DDE13A}"/>
  <tableColumns count="6">
    <tableColumn id="2" xr3:uid="{F6A31C97-810C-40A8-8F4C-C93B08A574FF}" name="terminer"/>
    <tableColumn id="3" xr3:uid="{FCCC4A4A-1BD8-422A-85C3-9D00D2EB352A}" name="primo restgæld">
      <calculatedColumnFormula>H1</calculatedColumnFormula>
    </tableColumn>
    <tableColumn id="4" xr3:uid="{383B3FCE-E59C-409B-9209-AB4BF03C9E92}" name="rentebeløb">
      <calculatedColumnFormula>D2*$A$9</calculatedColumnFormula>
    </tableColumn>
    <tableColumn id="5" xr3:uid="{F8A6DFE5-F000-4CA8-9044-B93080B05563}" name="ydelse">
      <calculatedColumnFormula>$A$5</calculatedColumnFormula>
    </tableColumn>
    <tableColumn id="6" xr3:uid="{8196B56C-96F2-415C-9344-96C00719C616}" name="afdrag">
      <calculatedColumnFormula>F2-E2</calculatedColumnFormula>
    </tableColumn>
    <tableColumn id="7" xr3:uid="{09E952C6-885A-4FB0-A0D4-1F4337600423}" name="ultimo restgæld">
      <calculatedColumnFormula>D2-G2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"/>
  <sheetViews>
    <sheetView tabSelected="1" zoomScaleNormal="100" workbookViewId="0">
      <selection activeCell="K8" sqref="K8"/>
    </sheetView>
  </sheetViews>
  <sheetFormatPr defaultRowHeight="14.5" x14ac:dyDescent="0.35"/>
  <cols>
    <col min="5" max="5" width="17.1796875" customWidth="1"/>
    <col min="6" max="6" width="17.81640625" customWidth="1"/>
    <col min="7" max="7" width="15.81640625" customWidth="1"/>
    <col min="8" max="8" width="15.54296875" customWidth="1"/>
  </cols>
  <sheetData>
    <row r="1" spans="1:8" x14ac:dyDescent="0.35">
      <c r="A1" s="1" t="s">
        <v>18</v>
      </c>
      <c r="D1" s="8" t="s">
        <v>7</v>
      </c>
      <c r="E1" t="s">
        <v>16</v>
      </c>
      <c r="F1" t="s">
        <v>6</v>
      </c>
      <c r="G1" s="4" t="s">
        <v>5</v>
      </c>
      <c r="H1" s="5" t="s">
        <v>19</v>
      </c>
    </row>
    <row r="2" spans="1:8" x14ac:dyDescent="0.35">
      <c r="A2" t="s">
        <v>0</v>
      </c>
      <c r="B2">
        <v>3000</v>
      </c>
      <c r="D2" s="8">
        <f>$B$2</f>
        <v>3000</v>
      </c>
      <c r="E2">
        <v>1</v>
      </c>
      <c r="F2">
        <v>20</v>
      </c>
      <c r="G2">
        <f t="shared" ref="G2:G9" si="0">$B$2*$B$8^E2-$B$2</f>
        <v>120</v>
      </c>
      <c r="H2">
        <f t="shared" ref="H2:H9" si="1">$B$2*$B$8^E2</f>
        <v>3120</v>
      </c>
    </row>
    <row r="3" spans="1:8" x14ac:dyDescent="0.35">
      <c r="D3" s="8">
        <f t="shared" ref="D3:D9" si="2">$B$2</f>
        <v>3000</v>
      </c>
      <c r="E3">
        <v>2</v>
      </c>
      <c r="F3">
        <f t="shared" ref="F3:F9" si="3">G3-G2</f>
        <v>124.80000000000018</v>
      </c>
      <c r="G3">
        <f t="shared" si="0"/>
        <v>244.80000000000018</v>
      </c>
      <c r="H3">
        <f t="shared" si="1"/>
        <v>3244.8</v>
      </c>
    </row>
    <row r="4" spans="1:8" x14ac:dyDescent="0.35">
      <c r="D4" s="8">
        <f t="shared" si="2"/>
        <v>3000</v>
      </c>
      <c r="E4">
        <v>3</v>
      </c>
      <c r="F4">
        <f t="shared" si="3"/>
        <v>129.79199999999992</v>
      </c>
      <c r="G4">
        <f t="shared" si="0"/>
        <v>374.5920000000001</v>
      </c>
      <c r="H4">
        <f t="shared" si="1"/>
        <v>3374.5920000000001</v>
      </c>
    </row>
    <row r="5" spans="1:8" x14ac:dyDescent="0.35">
      <c r="A5" t="s">
        <v>25</v>
      </c>
      <c r="B5" s="2"/>
      <c r="D5" s="8">
        <f t="shared" si="2"/>
        <v>3000</v>
      </c>
      <c r="E5">
        <v>4</v>
      </c>
      <c r="F5">
        <f t="shared" si="3"/>
        <v>134.98368000000073</v>
      </c>
      <c r="G5">
        <f t="shared" si="0"/>
        <v>509.57568000000083</v>
      </c>
      <c r="H5">
        <f t="shared" si="1"/>
        <v>3509.5756800000008</v>
      </c>
    </row>
    <row r="6" spans="1:8" x14ac:dyDescent="0.35">
      <c r="A6" s="3" t="s">
        <v>2</v>
      </c>
      <c r="B6">
        <v>0.04</v>
      </c>
      <c r="D6" s="8">
        <f t="shared" si="2"/>
        <v>3000</v>
      </c>
      <c r="E6">
        <v>5</v>
      </c>
      <c r="F6">
        <f t="shared" si="3"/>
        <v>140.38302720000002</v>
      </c>
      <c r="G6">
        <f t="shared" si="0"/>
        <v>649.95870720000084</v>
      </c>
      <c r="H6">
        <f t="shared" si="1"/>
        <v>3649.9587072000008</v>
      </c>
    </row>
    <row r="7" spans="1:8" x14ac:dyDescent="0.35">
      <c r="D7" s="8">
        <f t="shared" si="2"/>
        <v>3000</v>
      </c>
      <c r="E7">
        <v>6</v>
      </c>
      <c r="F7">
        <f t="shared" si="3"/>
        <v>145.99834828800022</v>
      </c>
      <c r="G7">
        <f t="shared" si="0"/>
        <v>795.95705548800106</v>
      </c>
      <c r="H7">
        <f t="shared" si="1"/>
        <v>3795.9570554880011</v>
      </c>
    </row>
    <row r="8" spans="1:8" x14ac:dyDescent="0.35">
      <c r="A8" s="3" t="s">
        <v>1</v>
      </c>
      <c r="B8">
        <f>1+B6</f>
        <v>1.04</v>
      </c>
      <c r="D8" s="8">
        <f t="shared" si="2"/>
        <v>3000</v>
      </c>
      <c r="E8">
        <v>7</v>
      </c>
      <c r="F8">
        <f t="shared" si="3"/>
        <v>151.8382822195199</v>
      </c>
      <c r="G8">
        <f t="shared" si="0"/>
        <v>947.79533770752096</v>
      </c>
      <c r="H8">
        <f t="shared" si="1"/>
        <v>3947.795337707521</v>
      </c>
    </row>
    <row r="9" spans="1:8" x14ac:dyDescent="0.35">
      <c r="A9" t="s">
        <v>3</v>
      </c>
      <c r="B9" t="s">
        <v>4</v>
      </c>
      <c r="D9" s="8">
        <f t="shared" si="2"/>
        <v>3000</v>
      </c>
      <c r="E9">
        <v>8</v>
      </c>
      <c r="F9">
        <f t="shared" si="3"/>
        <v>157.91181350830175</v>
      </c>
      <c r="G9">
        <f t="shared" si="0"/>
        <v>1105.7071512158227</v>
      </c>
      <c r="H9">
        <f t="shared" si="1"/>
        <v>4105.7071512158227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3D8AA-28FC-4471-9E82-B50484A820E1}">
  <dimension ref="A1:M77"/>
  <sheetViews>
    <sheetView workbookViewId="0">
      <selection activeCell="A3" sqref="A3"/>
    </sheetView>
  </sheetViews>
  <sheetFormatPr defaultRowHeight="14.5" x14ac:dyDescent="0.35"/>
  <cols>
    <col min="3" max="3" width="11.81640625" customWidth="1"/>
    <col min="4" max="4" width="10.90625" customWidth="1"/>
    <col min="5" max="5" width="10.7265625" customWidth="1"/>
    <col min="6" max="6" width="11.08984375" customWidth="1"/>
    <col min="7" max="7" width="11.1796875" customWidth="1"/>
    <col min="8" max="8" width="11.26953125" customWidth="1"/>
    <col min="9" max="9" width="10.81640625" customWidth="1"/>
  </cols>
  <sheetData>
    <row r="1" spans="1:13" x14ac:dyDescent="0.35">
      <c r="A1" t="s">
        <v>12</v>
      </c>
      <c r="C1" t="s">
        <v>20</v>
      </c>
      <c r="D1" t="s">
        <v>17</v>
      </c>
      <c r="E1" t="s">
        <v>26</v>
      </c>
      <c r="F1" t="s">
        <v>22</v>
      </c>
      <c r="G1" t="s">
        <v>8</v>
      </c>
      <c r="H1" t="s">
        <v>12</v>
      </c>
      <c r="I1" t="s">
        <v>21</v>
      </c>
      <c r="K1" t="s">
        <v>9</v>
      </c>
    </row>
    <row r="2" spans="1:13" x14ac:dyDescent="0.35">
      <c r="A2">
        <v>5000</v>
      </c>
      <c r="C2">
        <v>2</v>
      </c>
      <c r="D2">
        <v>1</v>
      </c>
      <c r="E2">
        <f>A2</f>
        <v>5000</v>
      </c>
      <c r="F2">
        <f>E2*$A$7</f>
        <v>200</v>
      </c>
      <c r="G2">
        <f>E2+F2</f>
        <v>5200</v>
      </c>
      <c r="H2">
        <f t="shared" ref="H2:H8" si="0">$A$2</f>
        <v>5000</v>
      </c>
      <c r="I2">
        <f t="shared" ref="I2:I8" si="1">G2+H2</f>
        <v>10200</v>
      </c>
      <c r="K2">
        <f t="shared" ref="K2:K8" si="2">$A$2*($A$9^D3-1)/$A$7</f>
        <v>10200.000000000015</v>
      </c>
      <c r="M2" t="s">
        <v>10</v>
      </c>
    </row>
    <row r="3" spans="1:13" x14ac:dyDescent="0.35">
      <c r="C3">
        <v>3</v>
      </c>
      <c r="D3">
        <v>2</v>
      </c>
      <c r="E3">
        <f t="shared" ref="E3:E8" si="3">I2</f>
        <v>10200</v>
      </c>
      <c r="F3">
        <f>E3*$A$7</f>
        <v>408</v>
      </c>
      <c r="G3">
        <f>E3+F3</f>
        <v>10608</v>
      </c>
      <c r="H3">
        <f t="shared" si="0"/>
        <v>5000</v>
      </c>
      <c r="I3">
        <f t="shared" si="1"/>
        <v>15608</v>
      </c>
      <c r="K3">
        <f t="shared" si="2"/>
        <v>15608.000000000009</v>
      </c>
    </row>
    <row r="4" spans="1:13" x14ac:dyDescent="0.35">
      <c r="C4">
        <v>4</v>
      </c>
      <c r="D4">
        <v>3</v>
      </c>
      <c r="E4">
        <f t="shared" si="3"/>
        <v>15608</v>
      </c>
      <c r="F4">
        <f t="shared" ref="F4:F8" si="4">E4*$A$7</f>
        <v>624.32000000000005</v>
      </c>
      <c r="G4">
        <f t="shared" ref="G4:G8" si="5">E4+F4</f>
        <v>16232.32</v>
      </c>
      <c r="H4">
        <f t="shared" si="0"/>
        <v>5000</v>
      </c>
      <c r="I4">
        <f t="shared" si="1"/>
        <v>21232.32</v>
      </c>
      <c r="K4">
        <f t="shared" si="2"/>
        <v>21232.320000000025</v>
      </c>
    </row>
    <row r="5" spans="1:13" x14ac:dyDescent="0.35">
      <c r="C5">
        <v>5</v>
      </c>
      <c r="D5">
        <v>4</v>
      </c>
      <c r="E5">
        <f t="shared" si="3"/>
        <v>21232.32</v>
      </c>
      <c r="F5">
        <f t="shared" si="4"/>
        <v>849.29280000000006</v>
      </c>
      <c r="G5">
        <f t="shared" si="5"/>
        <v>22081.612799999999</v>
      </c>
      <c r="H5">
        <f t="shared" si="0"/>
        <v>5000</v>
      </c>
      <c r="I5">
        <f t="shared" si="1"/>
        <v>27081.612799999999</v>
      </c>
      <c r="K5">
        <f t="shared" si="2"/>
        <v>27081.612800000043</v>
      </c>
    </row>
    <row r="6" spans="1:13" x14ac:dyDescent="0.35">
      <c r="A6" t="s">
        <v>25</v>
      </c>
      <c r="C6">
        <v>6</v>
      </c>
      <c r="D6">
        <v>5</v>
      </c>
      <c r="E6">
        <f t="shared" si="3"/>
        <v>27081.612799999999</v>
      </c>
      <c r="F6">
        <f t="shared" si="4"/>
        <v>1083.264512</v>
      </c>
      <c r="G6">
        <f t="shared" si="5"/>
        <v>28164.877312000001</v>
      </c>
      <c r="H6">
        <f t="shared" si="0"/>
        <v>5000</v>
      </c>
      <c r="I6">
        <f t="shared" si="1"/>
        <v>33164.877311999997</v>
      </c>
      <c r="K6">
        <f t="shared" si="2"/>
        <v>33164.877312000041</v>
      </c>
    </row>
    <row r="7" spans="1:13" x14ac:dyDescent="0.35">
      <c r="A7">
        <v>0.04</v>
      </c>
      <c r="C7">
        <v>7</v>
      </c>
      <c r="D7">
        <v>6</v>
      </c>
      <c r="E7">
        <f t="shared" si="3"/>
        <v>33164.877311999997</v>
      </c>
      <c r="F7">
        <f t="shared" si="4"/>
        <v>1326.5950924799999</v>
      </c>
      <c r="G7">
        <f t="shared" si="5"/>
        <v>34491.472404479995</v>
      </c>
      <c r="H7">
        <f t="shared" si="0"/>
        <v>5000</v>
      </c>
      <c r="I7">
        <f t="shared" si="1"/>
        <v>39491.472404479995</v>
      </c>
      <c r="K7">
        <f t="shared" si="2"/>
        <v>39491.472404480031</v>
      </c>
    </row>
    <row r="8" spans="1:13" x14ac:dyDescent="0.35">
      <c r="C8">
        <v>8</v>
      </c>
      <c r="D8">
        <v>7</v>
      </c>
      <c r="E8">
        <f t="shared" si="3"/>
        <v>39491.472404479995</v>
      </c>
      <c r="F8">
        <f t="shared" si="4"/>
        <v>1579.6588961791999</v>
      </c>
      <c r="G8">
        <f t="shared" si="5"/>
        <v>41071.131300659195</v>
      </c>
      <c r="H8">
        <f t="shared" si="0"/>
        <v>5000</v>
      </c>
      <c r="I8">
        <f t="shared" si="1"/>
        <v>46071.131300659195</v>
      </c>
      <c r="K8">
        <f t="shared" si="2"/>
        <v>46071.131300659261</v>
      </c>
    </row>
    <row r="9" spans="1:13" x14ac:dyDescent="0.35">
      <c r="A9">
        <f>1+A7</f>
        <v>1.04</v>
      </c>
      <c r="C9">
        <v>9</v>
      </c>
      <c r="D9">
        <v>8</v>
      </c>
      <c r="K9" t="e">
        <f>$A$2*($A$9^#REF!-1)/$A$7</f>
        <v>#REF!</v>
      </c>
    </row>
    <row r="10" spans="1:13" x14ac:dyDescent="0.35">
      <c r="C10">
        <v>10</v>
      </c>
      <c r="K10" t="e">
        <f>$A$2*($A$9^#REF!-1)/$A$7</f>
        <v>#REF!</v>
      </c>
    </row>
    <row r="11" spans="1:13" x14ac:dyDescent="0.35">
      <c r="C11">
        <v>11</v>
      </c>
      <c r="K11" t="e">
        <f>$A$2*($A$9^#REF!-1)/$A$7</f>
        <v>#REF!</v>
      </c>
    </row>
    <row r="12" spans="1:13" x14ac:dyDescent="0.35">
      <c r="C12">
        <v>12</v>
      </c>
      <c r="K12" t="e">
        <f>$A$2*($A$9^#REF!-1)/$A$7</f>
        <v>#REF!</v>
      </c>
    </row>
    <row r="13" spans="1:13" x14ac:dyDescent="0.35">
      <c r="C13">
        <v>13</v>
      </c>
      <c r="K13" t="e">
        <f>$A$2*($A$9^#REF!-1)/$A$7</f>
        <v>#REF!</v>
      </c>
    </row>
    <row r="14" spans="1:13" x14ac:dyDescent="0.35">
      <c r="C14">
        <v>14</v>
      </c>
      <c r="K14" t="e">
        <f>$A$2*($A$9^#REF!-1)/$A$7</f>
        <v>#REF!</v>
      </c>
    </row>
    <row r="15" spans="1:13" x14ac:dyDescent="0.35">
      <c r="C15">
        <v>15</v>
      </c>
      <c r="K15" t="e">
        <f>$A$2*($A$9^#REF!-1)/$A$7</f>
        <v>#REF!</v>
      </c>
    </row>
    <row r="16" spans="1:13" x14ac:dyDescent="0.35">
      <c r="C16">
        <v>16</v>
      </c>
      <c r="K16" t="e">
        <f>$A$2*($A$9^#REF!-1)/$A$7</f>
        <v>#REF!</v>
      </c>
    </row>
    <row r="17" spans="3:11" x14ac:dyDescent="0.35">
      <c r="C17">
        <v>17</v>
      </c>
      <c r="K17" t="e">
        <f>$A$2*($A$9^#REF!-1)/$A$7</f>
        <v>#REF!</v>
      </c>
    </row>
    <row r="18" spans="3:11" x14ac:dyDescent="0.35">
      <c r="C18">
        <v>18</v>
      </c>
      <c r="K18" t="e">
        <f>$A$2*($A$9^#REF!-1)/$A$7</f>
        <v>#REF!</v>
      </c>
    </row>
    <row r="19" spans="3:11" x14ac:dyDescent="0.35">
      <c r="C19">
        <v>19</v>
      </c>
      <c r="K19" t="e">
        <f>$A$2*($A$9^#REF!-1)/$A$7</f>
        <v>#REF!</v>
      </c>
    </row>
    <row r="20" spans="3:11" x14ac:dyDescent="0.35">
      <c r="C20">
        <v>20</v>
      </c>
      <c r="K20" t="e">
        <f>$A$2*($A$9^#REF!-1)/$A$7</f>
        <v>#REF!</v>
      </c>
    </row>
    <row r="21" spans="3:11" x14ac:dyDescent="0.35">
      <c r="C21">
        <v>21</v>
      </c>
      <c r="K21" t="e">
        <f>$A$2*($A$9^#REF!-1)/$A$7</f>
        <v>#REF!</v>
      </c>
    </row>
    <row r="22" spans="3:11" x14ac:dyDescent="0.35">
      <c r="C22">
        <v>22</v>
      </c>
      <c r="K22" t="e">
        <f>$A$2*($A$9^#REF!-1)/$A$7</f>
        <v>#REF!</v>
      </c>
    </row>
    <row r="23" spans="3:11" x14ac:dyDescent="0.35">
      <c r="C23">
        <v>23</v>
      </c>
      <c r="K23" t="e">
        <f>$A$2*($A$9^#REF!-1)/$A$7</f>
        <v>#REF!</v>
      </c>
    </row>
    <row r="24" spans="3:11" x14ac:dyDescent="0.35">
      <c r="C24">
        <v>24</v>
      </c>
      <c r="K24" t="e">
        <f>$A$2*($A$9^#REF!-1)/$A$7</f>
        <v>#REF!</v>
      </c>
    </row>
    <row r="25" spans="3:11" x14ac:dyDescent="0.35">
      <c r="C25">
        <v>25</v>
      </c>
      <c r="K25" t="e">
        <f>$A$2*($A$9^#REF!-1)/$A$7</f>
        <v>#REF!</v>
      </c>
    </row>
    <row r="26" spans="3:11" x14ac:dyDescent="0.35">
      <c r="K26" t="e">
        <f>$A$2*($A$9^#REF!-1)/$A$7</f>
        <v>#REF!</v>
      </c>
    </row>
    <row r="27" spans="3:11" x14ac:dyDescent="0.35">
      <c r="K27" t="e">
        <f>$A$2*($A$9^#REF!-1)/$A$7</f>
        <v>#REF!</v>
      </c>
    </row>
    <row r="28" spans="3:11" x14ac:dyDescent="0.35">
      <c r="K28" t="e">
        <f>$A$2*($A$9^#REF!-1)/$A$7</f>
        <v>#REF!</v>
      </c>
    </row>
    <row r="29" spans="3:11" x14ac:dyDescent="0.35">
      <c r="K29" t="e">
        <f>$A$2*($A$9^#REF!-1)/$A$7</f>
        <v>#REF!</v>
      </c>
    </row>
    <row r="30" spans="3:11" x14ac:dyDescent="0.35">
      <c r="K30" t="e">
        <f>$A$2*($A$9^#REF!-1)/$A$7</f>
        <v>#REF!</v>
      </c>
    </row>
    <row r="72" spans="4:9" x14ac:dyDescent="0.35">
      <c r="D72">
        <v>94</v>
      </c>
      <c r="E72">
        <f t="shared" ref="E72:E77" si="6">I71</f>
        <v>0</v>
      </c>
      <c r="F72">
        <f t="shared" ref="F72:F77" si="7">E72*$A$7</f>
        <v>0</v>
      </c>
      <c r="G72">
        <f t="shared" ref="G72:G77" si="8">E72+F72</f>
        <v>0</v>
      </c>
      <c r="H72">
        <f t="shared" ref="H72:H77" si="9">$A$4</f>
        <v>0</v>
      </c>
      <c r="I72">
        <f t="shared" ref="I72:I77" si="10">G72+H72</f>
        <v>0</v>
      </c>
    </row>
    <row r="73" spans="4:9" x14ac:dyDescent="0.35">
      <c r="D73">
        <v>95</v>
      </c>
      <c r="E73">
        <f t="shared" si="6"/>
        <v>0</v>
      </c>
      <c r="F73">
        <f t="shared" si="7"/>
        <v>0</v>
      </c>
      <c r="G73">
        <f t="shared" si="8"/>
        <v>0</v>
      </c>
      <c r="H73">
        <f t="shared" si="9"/>
        <v>0</v>
      </c>
      <c r="I73">
        <f t="shared" si="10"/>
        <v>0</v>
      </c>
    </row>
    <row r="74" spans="4:9" x14ac:dyDescent="0.35">
      <c r="D74">
        <v>96</v>
      </c>
      <c r="E74">
        <f t="shared" si="6"/>
        <v>0</v>
      </c>
      <c r="F74">
        <f t="shared" si="7"/>
        <v>0</v>
      </c>
      <c r="G74">
        <f t="shared" si="8"/>
        <v>0</v>
      </c>
      <c r="H74">
        <f t="shared" si="9"/>
        <v>0</v>
      </c>
      <c r="I74">
        <f t="shared" si="10"/>
        <v>0</v>
      </c>
    </row>
    <row r="75" spans="4:9" x14ac:dyDescent="0.35">
      <c r="D75">
        <v>97</v>
      </c>
      <c r="E75">
        <f t="shared" si="6"/>
        <v>0</v>
      </c>
      <c r="F75">
        <f t="shared" si="7"/>
        <v>0</v>
      </c>
      <c r="G75">
        <f t="shared" si="8"/>
        <v>0</v>
      </c>
      <c r="H75">
        <f t="shared" si="9"/>
        <v>0</v>
      </c>
      <c r="I75">
        <f t="shared" si="10"/>
        <v>0</v>
      </c>
    </row>
    <row r="76" spans="4:9" x14ac:dyDescent="0.35">
      <c r="D76">
        <v>98</v>
      </c>
      <c r="E76">
        <f t="shared" si="6"/>
        <v>0</v>
      </c>
      <c r="F76">
        <f t="shared" si="7"/>
        <v>0</v>
      </c>
      <c r="G76">
        <f t="shared" si="8"/>
        <v>0</v>
      </c>
      <c r="H76">
        <f t="shared" si="9"/>
        <v>0</v>
      </c>
      <c r="I76">
        <f t="shared" si="10"/>
        <v>0</v>
      </c>
    </row>
    <row r="77" spans="4:9" x14ac:dyDescent="0.35">
      <c r="D77">
        <v>99</v>
      </c>
      <c r="E77">
        <f t="shared" si="6"/>
        <v>0</v>
      </c>
      <c r="F77">
        <f t="shared" si="7"/>
        <v>0</v>
      </c>
      <c r="G77">
        <f t="shared" si="8"/>
        <v>0</v>
      </c>
      <c r="H77">
        <f t="shared" si="9"/>
        <v>0</v>
      </c>
      <c r="I77">
        <f t="shared" si="10"/>
        <v>0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47C0F-6827-4074-84EB-DCCF209563B0}">
  <dimension ref="A1:H20"/>
  <sheetViews>
    <sheetView workbookViewId="0">
      <selection activeCell="F25" sqref="F25"/>
    </sheetView>
  </sheetViews>
  <sheetFormatPr defaultRowHeight="14.5" x14ac:dyDescent="0.35"/>
  <cols>
    <col min="3" max="3" width="11.08984375" customWidth="1"/>
    <col min="4" max="4" width="16.08984375" customWidth="1"/>
    <col min="5" max="5" width="10.7265625" customWidth="1"/>
    <col min="6" max="6" width="9.08984375" customWidth="1"/>
    <col min="8" max="8" width="13.6328125" customWidth="1"/>
  </cols>
  <sheetData>
    <row r="1" spans="1:8" x14ac:dyDescent="0.35">
      <c r="A1" t="s">
        <v>14</v>
      </c>
      <c r="C1" t="s">
        <v>17</v>
      </c>
      <c r="D1" t="s">
        <v>23</v>
      </c>
      <c r="E1" s="6" t="s">
        <v>22</v>
      </c>
      <c r="F1" t="s">
        <v>12</v>
      </c>
      <c r="G1" t="s">
        <v>13</v>
      </c>
      <c r="H1" t="s">
        <v>24</v>
      </c>
    </row>
    <row r="2" spans="1:8" x14ac:dyDescent="0.35">
      <c r="A2">
        <v>30000</v>
      </c>
      <c r="C2">
        <v>1</v>
      </c>
      <c r="D2">
        <f>A2</f>
        <v>30000</v>
      </c>
      <c r="E2">
        <f>D2*$A$9</f>
        <v>300</v>
      </c>
      <c r="F2">
        <f>$A$5</f>
        <v>2000</v>
      </c>
      <c r="G2">
        <f>F2-E2</f>
        <v>1700</v>
      </c>
      <c r="H2">
        <f>D2-G2</f>
        <v>28300</v>
      </c>
    </row>
    <row r="3" spans="1:8" x14ac:dyDescent="0.35">
      <c r="C3">
        <v>2</v>
      </c>
      <c r="D3">
        <f>H2</f>
        <v>28300</v>
      </c>
      <c r="E3">
        <f>D3*$A$9</f>
        <v>283</v>
      </c>
      <c r="F3">
        <f>$A$5</f>
        <v>2000</v>
      </c>
      <c r="G3">
        <f>F3-E3</f>
        <v>1717</v>
      </c>
      <c r="H3">
        <f>D3-G3</f>
        <v>26583</v>
      </c>
    </row>
    <row r="4" spans="1:8" x14ac:dyDescent="0.35">
      <c r="A4" t="s">
        <v>11</v>
      </c>
      <c r="C4">
        <v>3</v>
      </c>
      <c r="D4">
        <f t="shared" ref="D4:D9" si="0">H3</f>
        <v>26583</v>
      </c>
      <c r="E4">
        <f t="shared" ref="E4:E9" si="1">D4*$A$9</f>
        <v>265.83</v>
      </c>
      <c r="F4">
        <f t="shared" ref="F4:F20" si="2">$A$5</f>
        <v>2000</v>
      </c>
      <c r="G4">
        <f t="shared" ref="G4:G9" si="3">F4-E4</f>
        <v>1734.17</v>
      </c>
      <c r="H4" s="7">
        <f t="shared" ref="H4:H9" si="4">D4-G4</f>
        <v>24848.83</v>
      </c>
    </row>
    <row r="5" spans="1:8" x14ac:dyDescent="0.35">
      <c r="A5">
        <v>2000</v>
      </c>
      <c r="C5">
        <v>4</v>
      </c>
      <c r="D5">
        <f t="shared" si="0"/>
        <v>24848.83</v>
      </c>
      <c r="E5">
        <f t="shared" si="1"/>
        <v>248.48830000000001</v>
      </c>
      <c r="F5">
        <f t="shared" si="2"/>
        <v>2000</v>
      </c>
      <c r="G5">
        <f t="shared" si="3"/>
        <v>1751.5117</v>
      </c>
      <c r="H5">
        <f t="shared" si="4"/>
        <v>23097.318300000003</v>
      </c>
    </row>
    <row r="6" spans="1:8" x14ac:dyDescent="0.35">
      <c r="C6">
        <v>5</v>
      </c>
      <c r="D6">
        <f t="shared" si="0"/>
        <v>23097.318300000003</v>
      </c>
      <c r="E6">
        <f t="shared" si="1"/>
        <v>230.97318300000003</v>
      </c>
      <c r="F6">
        <f t="shared" si="2"/>
        <v>2000</v>
      </c>
      <c r="G6">
        <f t="shared" si="3"/>
        <v>1769.0268169999999</v>
      </c>
      <c r="H6">
        <f t="shared" si="4"/>
        <v>21328.291483000001</v>
      </c>
    </row>
    <row r="7" spans="1:8" x14ac:dyDescent="0.35">
      <c r="C7">
        <v>6</v>
      </c>
      <c r="D7">
        <f t="shared" si="0"/>
        <v>21328.291483000001</v>
      </c>
      <c r="E7">
        <f t="shared" si="1"/>
        <v>213.28291483000001</v>
      </c>
      <c r="F7">
        <f t="shared" si="2"/>
        <v>2000</v>
      </c>
      <c r="G7">
        <f t="shared" si="3"/>
        <v>1786.71708517</v>
      </c>
      <c r="H7">
        <f t="shared" si="4"/>
        <v>19541.574397830002</v>
      </c>
    </row>
    <row r="8" spans="1:8" x14ac:dyDescent="0.35">
      <c r="A8" t="s">
        <v>15</v>
      </c>
      <c r="C8">
        <v>7</v>
      </c>
      <c r="D8">
        <f t="shared" si="0"/>
        <v>19541.574397830002</v>
      </c>
      <c r="E8">
        <f t="shared" si="1"/>
        <v>195.41574397830001</v>
      </c>
      <c r="F8">
        <f t="shared" si="2"/>
        <v>2000</v>
      </c>
      <c r="G8">
        <f t="shared" si="3"/>
        <v>1804.5842560217</v>
      </c>
      <c r="H8">
        <f t="shared" si="4"/>
        <v>17736.990141808303</v>
      </c>
    </row>
    <row r="9" spans="1:8" x14ac:dyDescent="0.35">
      <c r="A9">
        <v>0.01</v>
      </c>
      <c r="C9">
        <v>8</v>
      </c>
      <c r="D9">
        <f t="shared" si="0"/>
        <v>17736.990141808303</v>
      </c>
      <c r="E9">
        <f t="shared" si="1"/>
        <v>177.36990141808303</v>
      </c>
      <c r="F9">
        <f t="shared" si="2"/>
        <v>2000</v>
      </c>
      <c r="G9">
        <f t="shared" si="3"/>
        <v>1822.6300985819171</v>
      </c>
      <c r="H9">
        <f t="shared" si="4"/>
        <v>15914.360043226385</v>
      </c>
    </row>
    <row r="10" spans="1:8" x14ac:dyDescent="0.35">
      <c r="C10">
        <v>9</v>
      </c>
      <c r="D10">
        <f t="shared" ref="D10:D15" si="5">H9</f>
        <v>15914.360043226385</v>
      </c>
      <c r="E10">
        <f t="shared" ref="E10:E15" si="6">D10*$A$9</f>
        <v>159.14360043226384</v>
      </c>
      <c r="F10">
        <f t="shared" si="2"/>
        <v>2000</v>
      </c>
      <c r="G10">
        <f t="shared" ref="G10:G15" si="7">F10-E10</f>
        <v>1840.8563995677362</v>
      </c>
      <c r="H10">
        <f t="shared" ref="H10:H15" si="8">D10-G10</f>
        <v>14073.503643658649</v>
      </c>
    </row>
    <row r="11" spans="1:8" x14ac:dyDescent="0.35">
      <c r="A11">
        <f>1+A9</f>
        <v>1.01</v>
      </c>
      <c r="C11">
        <v>10</v>
      </c>
      <c r="D11">
        <f t="shared" si="5"/>
        <v>14073.503643658649</v>
      </c>
      <c r="E11">
        <f t="shared" si="6"/>
        <v>140.73503643658648</v>
      </c>
      <c r="F11">
        <f t="shared" si="2"/>
        <v>2000</v>
      </c>
      <c r="G11">
        <f t="shared" si="7"/>
        <v>1859.2649635634134</v>
      </c>
      <c r="H11">
        <f t="shared" si="8"/>
        <v>12214.238680095235</v>
      </c>
    </row>
    <row r="12" spans="1:8" x14ac:dyDescent="0.35">
      <c r="C12">
        <v>11</v>
      </c>
      <c r="D12">
        <f t="shared" si="5"/>
        <v>12214.238680095235</v>
      </c>
      <c r="E12">
        <f t="shared" si="6"/>
        <v>122.14238680095235</v>
      </c>
      <c r="F12">
        <f t="shared" si="2"/>
        <v>2000</v>
      </c>
      <c r="G12">
        <f t="shared" si="7"/>
        <v>1877.8576131990476</v>
      </c>
      <c r="H12">
        <f t="shared" si="8"/>
        <v>10336.381066896189</v>
      </c>
    </row>
    <row r="13" spans="1:8" x14ac:dyDescent="0.35">
      <c r="C13">
        <v>12</v>
      </c>
      <c r="D13">
        <f t="shared" si="5"/>
        <v>10336.381066896189</v>
      </c>
      <c r="E13">
        <f t="shared" si="6"/>
        <v>103.36381066896189</v>
      </c>
      <c r="F13">
        <f t="shared" si="2"/>
        <v>2000</v>
      </c>
      <c r="G13">
        <f t="shared" si="7"/>
        <v>1896.6361893310382</v>
      </c>
      <c r="H13">
        <f t="shared" si="8"/>
        <v>8439.7448775651501</v>
      </c>
    </row>
    <row r="14" spans="1:8" x14ac:dyDescent="0.35">
      <c r="C14">
        <v>13</v>
      </c>
      <c r="D14">
        <f t="shared" si="5"/>
        <v>8439.7448775651501</v>
      </c>
      <c r="E14">
        <f t="shared" si="6"/>
        <v>84.397448775651497</v>
      </c>
      <c r="F14">
        <f t="shared" si="2"/>
        <v>2000</v>
      </c>
      <c r="G14">
        <f t="shared" si="7"/>
        <v>1915.6025512243484</v>
      </c>
      <c r="H14">
        <f t="shared" si="8"/>
        <v>6524.1423263408014</v>
      </c>
    </row>
    <row r="15" spans="1:8" x14ac:dyDescent="0.35">
      <c r="C15">
        <v>14</v>
      </c>
      <c r="D15">
        <f t="shared" si="5"/>
        <v>6524.1423263408014</v>
      </c>
      <c r="E15">
        <f t="shared" si="6"/>
        <v>65.241423263408009</v>
      </c>
      <c r="F15">
        <f t="shared" si="2"/>
        <v>2000</v>
      </c>
      <c r="G15">
        <f t="shared" si="7"/>
        <v>1934.758576736592</v>
      </c>
      <c r="H15">
        <f t="shared" si="8"/>
        <v>4589.3837496042097</v>
      </c>
    </row>
    <row r="16" spans="1:8" x14ac:dyDescent="0.35">
      <c r="C16">
        <v>15</v>
      </c>
      <c r="D16">
        <f t="shared" ref="D16:D20" si="9">H15</f>
        <v>4589.3837496042097</v>
      </c>
      <c r="E16">
        <f t="shared" ref="E16:E20" si="10">D16*$A$9</f>
        <v>45.893837496042096</v>
      </c>
      <c r="F16">
        <f t="shared" si="2"/>
        <v>2000</v>
      </c>
      <c r="G16">
        <f t="shared" ref="G16:G20" si="11">F16-E16</f>
        <v>1954.1061625039579</v>
      </c>
      <c r="H16">
        <f t="shared" ref="H16:H20" si="12">D16-G16</f>
        <v>2635.2775871002518</v>
      </c>
    </row>
    <row r="17" spans="3:8" x14ac:dyDescent="0.35">
      <c r="C17">
        <v>16</v>
      </c>
      <c r="D17">
        <f t="shared" si="9"/>
        <v>2635.2775871002518</v>
      </c>
      <c r="E17">
        <f t="shared" si="10"/>
        <v>26.352775871002518</v>
      </c>
      <c r="F17">
        <f t="shared" si="2"/>
        <v>2000</v>
      </c>
      <c r="G17">
        <f t="shared" si="11"/>
        <v>1973.6472241289975</v>
      </c>
      <c r="H17">
        <f t="shared" si="12"/>
        <v>661.63036297125427</v>
      </c>
    </row>
    <row r="18" spans="3:8" x14ac:dyDescent="0.35">
      <c r="C18">
        <v>17</v>
      </c>
      <c r="D18">
        <f t="shared" si="9"/>
        <v>661.63036297125427</v>
      </c>
      <c r="E18">
        <f t="shared" si="10"/>
        <v>6.6163036297125428</v>
      </c>
      <c r="F18">
        <f t="shared" si="2"/>
        <v>2000</v>
      </c>
      <c r="G18">
        <f t="shared" si="11"/>
        <v>1993.3836963702875</v>
      </c>
      <c r="H18">
        <f t="shared" si="12"/>
        <v>-1331.7533333990332</v>
      </c>
    </row>
    <row r="19" spans="3:8" x14ac:dyDescent="0.35">
      <c r="C19">
        <v>18</v>
      </c>
      <c r="D19">
        <f t="shared" si="9"/>
        <v>-1331.7533333990332</v>
      </c>
      <c r="E19">
        <f t="shared" si="10"/>
        <v>-13.317533333990331</v>
      </c>
      <c r="F19">
        <f t="shared" si="2"/>
        <v>2000</v>
      </c>
      <c r="G19">
        <f t="shared" si="11"/>
        <v>2013.3175333339902</v>
      </c>
      <c r="H19">
        <f t="shared" si="12"/>
        <v>-3345.0708667330236</v>
      </c>
    </row>
    <row r="20" spans="3:8" x14ac:dyDescent="0.35">
      <c r="C20">
        <v>19</v>
      </c>
      <c r="D20">
        <f t="shared" si="9"/>
        <v>-3345.0708667330236</v>
      </c>
      <c r="E20">
        <f t="shared" si="10"/>
        <v>-33.45070866733024</v>
      </c>
      <c r="F20">
        <f t="shared" si="2"/>
        <v>2000</v>
      </c>
      <c r="G20">
        <f t="shared" si="11"/>
        <v>2033.4507086673302</v>
      </c>
      <c r="H20">
        <f t="shared" si="12"/>
        <v>-5378.5215754003539</v>
      </c>
    </row>
  </sheetData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3B694221536242B5E4783C7087BE1A" ma:contentTypeVersion="13" ma:contentTypeDescription="Create a new document." ma:contentTypeScope="" ma:versionID="fb7f476f7f04a0a9277d8c99f35073c7">
  <xsd:schema xmlns:xsd="http://www.w3.org/2001/XMLSchema" xmlns:xs="http://www.w3.org/2001/XMLSchema" xmlns:p="http://schemas.microsoft.com/office/2006/metadata/properties" xmlns:ns3="debdf0e9-c9fb-40ba-b334-55bebaf899d7" xmlns:ns4="dd2505d6-8275-4ed0-90fe-83a6e2157070" targetNamespace="http://schemas.microsoft.com/office/2006/metadata/properties" ma:root="true" ma:fieldsID="a2bf10a3d8d6c3956b2bab718f7cc5fb" ns3:_="" ns4:_="">
    <xsd:import namespace="debdf0e9-c9fb-40ba-b334-55bebaf899d7"/>
    <xsd:import namespace="dd2505d6-8275-4ed0-90fe-83a6e215707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bdf0e9-c9fb-40ba-b334-55bebaf899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505d6-8275-4ed0-90fe-83a6e215707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8D763B7-B40D-4E3D-8BB6-69F3B5EDC7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F1BF3F-9460-4AB1-8C64-64F534D1E5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bdf0e9-c9fb-40ba-b334-55bebaf899d7"/>
    <ds:schemaRef ds:uri="dd2505d6-8275-4ed0-90fe-83a6e21570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F8DF95-1FFD-4698-A951-D194B1E36038}">
  <ds:schemaRefs>
    <ds:schemaRef ds:uri="dd2505d6-8275-4ed0-90fe-83a6e2157070"/>
    <ds:schemaRef ds:uri="http://schemas.microsoft.com/office/2006/documentManagement/types"/>
    <ds:schemaRef ds:uri="debdf0e9-c9fb-40ba-b334-55bebaf899d7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Kapital- eller renteformlen</vt:lpstr>
      <vt:lpstr>Annuitetsopsparing</vt:lpstr>
      <vt:lpstr>Annuitetslån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2025-11-18T12:40:48Z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0x010100CD3B694221536242B5E4783C7087BE1A</vt:lpwstr>
  </property>
</Properties>
</file>